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85" windowWidth="11340" windowHeight="628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<sst xmlns="http://schemas.openxmlformats.org/spreadsheetml/2006/main" count="94" uniqueCount="86">
  <si>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>№</t>
  </si>
  <si>
    <t>Адрес</t>
  </si>
  <si>
    <t>ИТОГО</t>
  </si>
  <si>
    <t>Веры Кащеевой 1</t>
  </si>
  <si>
    <t>Веры Кащеевой 4</t>
  </si>
  <si>
    <t>Веры Кащеевой 7</t>
  </si>
  <si>
    <t>Веры Кащеевой 16</t>
  </si>
  <si>
    <t>Георгия Исакова 253/1</t>
  </si>
  <si>
    <t>Георгия Исакова 253/2</t>
  </si>
  <si>
    <t>Георгия Исакова 266</t>
  </si>
  <si>
    <t>Георгия Исакова 270</t>
  </si>
  <si>
    <t>Гущина 154</t>
  </si>
  <si>
    <t>Гущина 183</t>
  </si>
  <si>
    <t>Гущина 185</t>
  </si>
  <si>
    <t>Гущина 195</t>
  </si>
  <si>
    <t>Гущина 197</t>
  </si>
  <si>
    <t>Гущина 201</t>
  </si>
  <si>
    <t>Гущина 203</t>
  </si>
  <si>
    <t>Гущина 211/2</t>
  </si>
  <si>
    <t>Кавалерийская 1</t>
  </si>
  <si>
    <t>Кавалерийская 11</t>
  </si>
  <si>
    <t>Кавалерийская 13</t>
  </si>
  <si>
    <t>Кавалерийская 18/2</t>
  </si>
  <si>
    <t>Кавалерийская 20</t>
  </si>
  <si>
    <t>Монтажников 3</t>
  </si>
  <si>
    <t>Монтажников 5</t>
  </si>
  <si>
    <t>Попова 6/1</t>
  </si>
  <si>
    <t>Попова 6/2</t>
  </si>
  <si>
    <t>Попова 22</t>
  </si>
  <si>
    <t>Попова 24</t>
  </si>
  <si>
    <t>Попова 28</t>
  </si>
  <si>
    <t>Попова 32</t>
  </si>
  <si>
    <t>Попова 34</t>
  </si>
  <si>
    <t>Попова 40</t>
  </si>
  <si>
    <t>Попова 42</t>
  </si>
  <si>
    <t>Попова 44</t>
  </si>
  <si>
    <t>Попова 46</t>
  </si>
  <si>
    <t>Попова 50</t>
  </si>
  <si>
    <t>Попова 56</t>
  </si>
  <si>
    <t>Попова 64</t>
  </si>
  <si>
    <t>Попова 72</t>
  </si>
  <si>
    <t>Попова 76</t>
  </si>
  <si>
    <t>Попова 88</t>
  </si>
  <si>
    <t>Попова 96</t>
  </si>
  <si>
    <t>Солнечная Поляна 3</t>
  </si>
  <si>
    <t>Солнечная Поляна 5/1</t>
  </si>
  <si>
    <t>Солнечная Поляна 5/2</t>
  </si>
  <si>
    <t>Солнечная Поляна 7</t>
  </si>
  <si>
    <t>Солнечная Поляна 13</t>
  </si>
  <si>
    <t>Солнечная Поляна 21</t>
  </si>
  <si>
    <t>Солнечная Поляна 23А</t>
  </si>
  <si>
    <t>Солнечная Поляна 25</t>
  </si>
  <si>
    <t>Шукшина 1</t>
  </si>
  <si>
    <t>Шукшина 2</t>
  </si>
  <si>
    <t>Шукшина 9</t>
  </si>
  <si>
    <t>Шукшина 10</t>
  </si>
  <si>
    <t>Шукшина 15</t>
  </si>
  <si>
    <t>Шукшина 22</t>
  </si>
  <si>
    <t>Шукшина 24</t>
  </si>
  <si>
    <t>Шукшина 26</t>
  </si>
  <si>
    <t>Шукшина 26А</t>
  </si>
  <si>
    <t>Юрина 220А</t>
  </si>
  <si>
    <t>Юрина 232</t>
  </si>
  <si>
    <t>Юрина 234</t>
  </si>
  <si>
    <t>Юрина 238</t>
  </si>
  <si>
    <t>Юрина 244</t>
  </si>
  <si>
    <t>Юрина 246</t>
  </si>
  <si>
    <t>Юрина 305</t>
  </si>
  <si>
    <t>Снижение платы за нарушение качества коммунальных услуг</t>
  </si>
  <si>
    <t>Наименование коммунальной услуги</t>
  </si>
  <si>
    <t>Итого</t>
  </si>
  <si>
    <t>Количество случаев</t>
  </si>
  <si>
    <t>Сумма</t>
  </si>
  <si>
    <t>Горячее водоснабжение (подогрев)</t>
  </si>
  <si>
    <t>Отопление</t>
  </si>
  <si>
    <t>Веры Кащеевой 23/1</t>
  </si>
  <si>
    <t>Веры Кащеевой 23/2</t>
  </si>
  <si>
    <r>
      <t xml:space="preserve">за период </t>
    </r>
    <r>
      <rPr>
        <b/>
        <u val="single"/>
        <sz val="14"/>
        <rFont val="Times New Roman"/>
        <family val="1"/>
      </rPr>
      <t>с 01.01.2011 по 31.12.2011</t>
    </r>
  </si>
  <si>
    <t>Солнечная Поляна 23</t>
  </si>
  <si>
    <t>Горячее водоснабжение (вода)</t>
  </si>
  <si>
    <t>Холодное водоснабжение</t>
  </si>
  <si>
    <t>Кавалерийская 3</t>
  </si>
  <si>
    <t>Веры Кащеевой 10</t>
  </si>
  <si>
    <t>Веры Кащеевой 12</t>
  </si>
  <si>
    <t>Попова 48</t>
  </si>
  <si>
    <t>Шукшина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</si>
</sst>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0" sqref="F10"/>
    </sheetView>
  </sheetViews>
  <sheetFormatPr defaultColWidth="9.00390625" defaultRowHeight="12.75"/>
  <cols>
    <col min="1" max="1" width="5.25390625" style="12" customWidth="1"/>
    <col min="2" max="2" width="27.875" style="1" customWidth="1"/>
    <col min="3" max="3" width="16.75390625" style="12" customWidth="1"/>
    <col min="4" max="4" width="16.875" style="12" customWidth="1"/>
    <col min="5" max="5" width="16.75390625" style="19" customWidth="1"/>
    <col min="6" max="6" width="16.875" style="19" customWidth="1"/>
    <col min="7" max="7" width="16.75390625" style="21" customWidth="1"/>
    <col min="8" max="8" width="16.875" style="19" customWidth="1"/>
    <col min="9" max="9" width="16.75390625" style="21" customWidth="1"/>
    <col min="10" max="10" width="14.75390625" style="19" customWidth="1"/>
    <col min="11" max="11" width="16.75390625" style="22" customWidth="1"/>
    <col min="12" max="12" width="18.25390625" style="23" customWidth="1"/>
    <col min="13" max="16384" width="9.125" style="1" customWidth="1"/>
  </cols>
  <sheetData>
    <row r="1" spans="1:12" ht="18.75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>
      <c r="A2" s="15" t="s">
        <v>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7" ht="18.75">
      <c r="A3" s="16"/>
      <c r="B3" s="17"/>
      <c r="C3" s="18"/>
      <c r="D3" s="18"/>
      <c r="G3" s="20"/>
    </row>
    <row r="4" spans="1:12" ht="18.75" customHeight="1">
      <c r="A4" s="8" t="s">
        <v>0</v>
      </c>
      <c r="B4" s="8" t="s">
        <v>1</v>
      </c>
      <c r="C4" s="24" t="s">
        <v>69</v>
      </c>
      <c r="D4" s="25"/>
      <c r="E4" s="25"/>
      <c r="F4" s="25"/>
      <c r="G4" s="25"/>
      <c r="H4" s="25"/>
      <c r="I4" s="25"/>
      <c r="J4" s="26"/>
      <c r="K4" s="27" t="s">
        <v>70</v>
      </c>
      <c r="L4" s="27"/>
    </row>
    <row r="5" spans="1:12" ht="39.75" customHeight="1">
      <c r="A5" s="8"/>
      <c r="B5" s="8"/>
      <c r="C5" s="27" t="s">
        <v>80</v>
      </c>
      <c r="D5" s="27"/>
      <c r="E5" s="27" t="s">
        <v>79</v>
      </c>
      <c r="F5" s="27"/>
      <c r="G5" s="27" t="s">
        <v>73</v>
      </c>
      <c r="H5" s="27"/>
      <c r="I5" s="27" t="s">
        <v>74</v>
      </c>
      <c r="J5" s="27"/>
      <c r="K5" s="27"/>
      <c r="L5" s="27"/>
    </row>
    <row r="6" spans="1:12" ht="35.25" customHeight="1">
      <c r="A6" s="8"/>
      <c r="B6" s="8"/>
      <c r="C6" s="5" t="s">
        <v>71</v>
      </c>
      <c r="D6" s="6" t="s">
        <v>72</v>
      </c>
      <c r="E6" s="5" t="s">
        <v>71</v>
      </c>
      <c r="F6" s="6" t="s">
        <v>72</v>
      </c>
      <c r="G6" s="5" t="s">
        <v>71</v>
      </c>
      <c r="H6" s="6" t="s">
        <v>72</v>
      </c>
      <c r="I6" s="5" t="s">
        <v>71</v>
      </c>
      <c r="J6" s="6" t="s">
        <v>72</v>
      </c>
      <c r="K6" s="28" t="s">
        <v>71</v>
      </c>
      <c r="L6" s="6" t="s">
        <v>72</v>
      </c>
    </row>
    <row r="7" spans="1:12" ht="18.75">
      <c r="A7" s="7">
        <v>1</v>
      </c>
      <c r="B7" s="2" t="s">
        <v>3</v>
      </c>
      <c r="C7" s="9"/>
      <c r="D7" s="9"/>
      <c r="E7" s="6"/>
      <c r="F7" s="6"/>
      <c r="G7" s="5">
        <f>3+1</f>
        <v>4</v>
      </c>
      <c r="H7" s="6">
        <v>44174.9</v>
      </c>
      <c r="I7" s="5">
        <v>1</v>
      </c>
      <c r="J7" s="6">
        <v>2178.25</v>
      </c>
      <c r="K7" s="13">
        <f>C7+E7+G7++I7</f>
        <v>5</v>
      </c>
      <c r="L7" s="14">
        <f>D7+F7+H7+J7</f>
        <v>46353.15</v>
      </c>
    </row>
    <row r="8" spans="1:12" ht="18.75">
      <c r="A8" s="7">
        <v>2</v>
      </c>
      <c r="B8" s="2" t="s">
        <v>4</v>
      </c>
      <c r="C8" s="9"/>
      <c r="D8" s="9"/>
      <c r="E8" s="6"/>
      <c r="F8" s="6"/>
      <c r="G8" s="5">
        <f>3+1</f>
        <v>4</v>
      </c>
      <c r="H8" s="6">
        <f>14084.42+232.47</f>
        <v>14316.89</v>
      </c>
      <c r="I8" s="5">
        <v>1</v>
      </c>
      <c r="J8" s="6">
        <v>650.83</v>
      </c>
      <c r="K8" s="13">
        <f aca="true" t="shared" si="0" ref="K8:K23">C8+E8+G8++I8</f>
        <v>5</v>
      </c>
      <c r="L8" s="14">
        <f aca="true" t="shared" si="1" ref="L8:L23">D8+F8+H8+J8</f>
        <v>14967.72</v>
      </c>
    </row>
    <row r="9" spans="1:12" ht="18.75">
      <c r="A9" s="7">
        <v>3</v>
      </c>
      <c r="B9" s="2" t="s">
        <v>5</v>
      </c>
      <c r="C9" s="9"/>
      <c r="D9" s="9"/>
      <c r="E9" s="6"/>
      <c r="F9" s="6"/>
      <c r="G9" s="5">
        <f>3+1</f>
        <v>4</v>
      </c>
      <c r="H9" s="6">
        <v>51834.39</v>
      </c>
      <c r="I9" s="5">
        <v>1</v>
      </c>
      <c r="J9" s="6">
        <v>2171.36</v>
      </c>
      <c r="K9" s="13">
        <f t="shared" si="0"/>
        <v>5</v>
      </c>
      <c r="L9" s="14">
        <f t="shared" si="1"/>
        <v>54005.75</v>
      </c>
    </row>
    <row r="10" spans="1:12" ht="18.75">
      <c r="A10" s="7">
        <v>4</v>
      </c>
      <c r="B10" s="2" t="s">
        <v>82</v>
      </c>
      <c r="C10" s="9"/>
      <c r="D10" s="9">
        <v>217.74</v>
      </c>
      <c r="E10" s="6"/>
      <c r="F10" s="6"/>
      <c r="G10" s="5"/>
      <c r="H10" s="6"/>
      <c r="I10" s="5"/>
      <c r="J10" s="6"/>
      <c r="K10" s="13"/>
      <c r="L10" s="14">
        <f t="shared" si="1"/>
        <v>217.74</v>
      </c>
    </row>
    <row r="11" spans="1:12" ht="18.75">
      <c r="A11" s="7">
        <v>5</v>
      </c>
      <c r="B11" s="2" t="s">
        <v>83</v>
      </c>
      <c r="C11" s="9"/>
      <c r="D11" s="9">
        <v>444.63</v>
      </c>
      <c r="E11" s="6"/>
      <c r="F11" s="6"/>
      <c r="G11" s="5"/>
      <c r="H11" s="6"/>
      <c r="I11" s="5"/>
      <c r="J11" s="6"/>
      <c r="K11" s="13"/>
      <c r="L11" s="14">
        <f t="shared" si="1"/>
        <v>444.63</v>
      </c>
    </row>
    <row r="12" spans="1:12" ht="18.75">
      <c r="A12" s="7">
        <v>6</v>
      </c>
      <c r="B12" s="2" t="s">
        <v>6</v>
      </c>
      <c r="C12" s="9"/>
      <c r="D12" s="9">
        <v>609.69</v>
      </c>
      <c r="E12" s="6"/>
      <c r="F12" s="6"/>
      <c r="G12" s="5">
        <f>3+1</f>
        <v>4</v>
      </c>
      <c r="H12" s="6">
        <f>67516.79+1021.79</f>
        <v>68538.57999999999</v>
      </c>
      <c r="I12" s="5">
        <v>1</v>
      </c>
      <c r="J12" s="6">
        <v>2949.83</v>
      </c>
      <c r="K12" s="13">
        <f t="shared" si="0"/>
        <v>5</v>
      </c>
      <c r="L12" s="14">
        <f t="shared" si="1"/>
        <v>72098.09999999999</v>
      </c>
    </row>
    <row r="13" spans="1:12" ht="18.75">
      <c r="A13" s="7">
        <v>7</v>
      </c>
      <c r="B13" s="2" t="s">
        <v>75</v>
      </c>
      <c r="C13" s="9"/>
      <c r="D13" s="9"/>
      <c r="E13" s="6"/>
      <c r="F13" s="6"/>
      <c r="G13" s="5">
        <f>2+1</f>
        <v>3</v>
      </c>
      <c r="H13" s="6">
        <f>26344.15+600.11</f>
        <v>26944.260000000002</v>
      </c>
      <c r="I13" s="5">
        <v>1</v>
      </c>
      <c r="J13" s="6">
        <v>826.35</v>
      </c>
      <c r="K13" s="13">
        <f t="shared" si="0"/>
        <v>4</v>
      </c>
      <c r="L13" s="14">
        <f t="shared" si="1"/>
        <v>27770.61</v>
      </c>
    </row>
    <row r="14" spans="1:12" ht="18.75">
      <c r="A14" s="7">
        <v>8</v>
      </c>
      <c r="B14" s="2" t="s">
        <v>76</v>
      </c>
      <c r="C14" s="9"/>
      <c r="D14" s="9"/>
      <c r="E14" s="6"/>
      <c r="F14" s="6"/>
      <c r="G14" s="5">
        <f>2+1</f>
        <v>3</v>
      </c>
      <c r="H14" s="6">
        <v>23874.76</v>
      </c>
      <c r="I14" s="5">
        <v>1</v>
      </c>
      <c r="J14" s="6">
        <v>849.69</v>
      </c>
      <c r="K14" s="13">
        <f t="shared" si="0"/>
        <v>4</v>
      </c>
      <c r="L14" s="14">
        <f t="shared" si="1"/>
        <v>24724.449999999997</v>
      </c>
    </row>
    <row r="15" spans="1:12" ht="18.75" customHeight="1">
      <c r="A15" s="7">
        <v>9</v>
      </c>
      <c r="B15" s="2" t="s">
        <v>7</v>
      </c>
      <c r="C15" s="9"/>
      <c r="D15" s="9"/>
      <c r="E15" s="6"/>
      <c r="F15" s="6"/>
      <c r="G15" s="5">
        <v>3</v>
      </c>
      <c r="H15" s="6">
        <v>30445.3</v>
      </c>
      <c r="I15" s="5"/>
      <c r="J15" s="6"/>
      <c r="K15" s="13">
        <f t="shared" si="0"/>
        <v>3</v>
      </c>
      <c r="L15" s="14">
        <f t="shared" si="1"/>
        <v>30445.3</v>
      </c>
    </row>
    <row r="16" spans="1:12" ht="18.75" customHeight="1">
      <c r="A16" s="7">
        <v>10</v>
      </c>
      <c r="B16" s="2" t="s">
        <v>8</v>
      </c>
      <c r="C16" s="9"/>
      <c r="D16" s="9"/>
      <c r="E16" s="6"/>
      <c r="F16" s="6"/>
      <c r="G16" s="5">
        <v>3</v>
      </c>
      <c r="H16" s="6">
        <v>27072.67</v>
      </c>
      <c r="I16" s="5"/>
      <c r="J16" s="6"/>
      <c r="K16" s="13">
        <f t="shared" si="0"/>
        <v>3</v>
      </c>
      <c r="L16" s="14">
        <f t="shared" si="1"/>
        <v>27072.67</v>
      </c>
    </row>
    <row r="17" spans="1:12" ht="18.75">
      <c r="A17" s="7">
        <v>11</v>
      </c>
      <c r="B17" s="2" t="s">
        <v>9</v>
      </c>
      <c r="C17" s="9"/>
      <c r="D17" s="9"/>
      <c r="E17" s="6"/>
      <c r="F17" s="6">
        <v>233.89</v>
      </c>
      <c r="G17" s="5">
        <v>2</v>
      </c>
      <c r="H17" s="6">
        <v>110916.91</v>
      </c>
      <c r="I17" s="5"/>
      <c r="J17" s="6"/>
      <c r="K17" s="13">
        <f t="shared" si="0"/>
        <v>2</v>
      </c>
      <c r="L17" s="14">
        <f t="shared" si="1"/>
        <v>111150.8</v>
      </c>
    </row>
    <row r="18" spans="1:12" ht="18.75">
      <c r="A18" s="7">
        <v>12</v>
      </c>
      <c r="B18" s="2" t="s">
        <v>10</v>
      </c>
      <c r="C18" s="9"/>
      <c r="D18" s="9"/>
      <c r="E18" s="6"/>
      <c r="F18" s="6"/>
      <c r="G18" s="5">
        <v>1</v>
      </c>
      <c r="H18" s="6">
        <v>46960.01</v>
      </c>
      <c r="I18" s="5"/>
      <c r="J18" s="6"/>
      <c r="K18" s="13">
        <f t="shared" si="0"/>
        <v>1</v>
      </c>
      <c r="L18" s="14">
        <f t="shared" si="1"/>
        <v>46960.01</v>
      </c>
    </row>
    <row r="19" spans="1:12" ht="18.75">
      <c r="A19" s="7">
        <v>13</v>
      </c>
      <c r="B19" s="2" t="s">
        <v>11</v>
      </c>
      <c r="C19" s="9"/>
      <c r="D19" s="9"/>
      <c r="E19" s="6"/>
      <c r="F19" s="6"/>
      <c r="G19" s="5">
        <f>3+1</f>
        <v>4</v>
      </c>
      <c r="H19" s="6">
        <f>55013.53+938.17</f>
        <v>55951.7</v>
      </c>
      <c r="I19" s="5">
        <v>1</v>
      </c>
      <c r="J19" s="6">
        <v>2360.92</v>
      </c>
      <c r="K19" s="13">
        <f t="shared" si="0"/>
        <v>5</v>
      </c>
      <c r="L19" s="14">
        <f t="shared" si="1"/>
        <v>58312.619999999995</v>
      </c>
    </row>
    <row r="20" spans="1:12" ht="18.75">
      <c r="A20" s="7">
        <v>14</v>
      </c>
      <c r="B20" s="2" t="s">
        <v>12</v>
      </c>
      <c r="C20" s="9"/>
      <c r="D20" s="9">
        <v>48.09</v>
      </c>
      <c r="E20" s="6"/>
      <c r="F20" s="6"/>
      <c r="G20" s="5">
        <f>3+1</f>
        <v>4</v>
      </c>
      <c r="H20" s="6">
        <f>15647.84+282.87</f>
        <v>15930.710000000001</v>
      </c>
      <c r="I20" s="5">
        <v>1</v>
      </c>
      <c r="J20" s="6">
        <v>830.33</v>
      </c>
      <c r="K20" s="13">
        <f t="shared" si="0"/>
        <v>5</v>
      </c>
      <c r="L20" s="14">
        <f t="shared" si="1"/>
        <v>16809.13</v>
      </c>
    </row>
    <row r="21" spans="1:12" ht="18.75">
      <c r="A21" s="7">
        <v>15</v>
      </c>
      <c r="B21" s="2" t="s">
        <v>13</v>
      </c>
      <c r="C21" s="9"/>
      <c r="D21" s="9">
        <v>62.58</v>
      </c>
      <c r="E21" s="6"/>
      <c r="F21" s="6"/>
      <c r="G21" s="5">
        <f>3+1</f>
        <v>4</v>
      </c>
      <c r="H21" s="6">
        <f>20671.24+354.52</f>
        <v>21025.760000000002</v>
      </c>
      <c r="I21" s="5">
        <v>1</v>
      </c>
      <c r="J21" s="6">
        <v>832.9</v>
      </c>
      <c r="K21" s="13">
        <f t="shared" si="0"/>
        <v>5</v>
      </c>
      <c r="L21" s="14">
        <f t="shared" si="1"/>
        <v>21921.240000000005</v>
      </c>
    </row>
    <row r="22" spans="1:12" ht="18.75">
      <c r="A22" s="7">
        <v>16</v>
      </c>
      <c r="B22" s="2" t="s">
        <v>14</v>
      </c>
      <c r="C22" s="9"/>
      <c r="D22" s="9"/>
      <c r="E22" s="6"/>
      <c r="F22" s="6"/>
      <c r="G22" s="5">
        <f>2+1</f>
        <v>3</v>
      </c>
      <c r="H22" s="6">
        <f>35870.43+556.32</f>
        <v>36426.75</v>
      </c>
      <c r="I22" s="5">
        <v>1</v>
      </c>
      <c r="J22" s="6">
        <v>1723.82</v>
      </c>
      <c r="K22" s="13">
        <f t="shared" si="0"/>
        <v>4</v>
      </c>
      <c r="L22" s="14">
        <f t="shared" si="1"/>
        <v>38150.57</v>
      </c>
    </row>
    <row r="23" spans="1:12" ht="18.75">
      <c r="A23" s="7">
        <v>17</v>
      </c>
      <c r="B23" s="2" t="s">
        <v>15</v>
      </c>
      <c r="C23" s="9"/>
      <c r="D23" s="9"/>
      <c r="E23" s="6"/>
      <c r="F23" s="6"/>
      <c r="G23" s="5">
        <v>1</v>
      </c>
      <c r="H23" s="6">
        <v>478.65</v>
      </c>
      <c r="I23" s="5">
        <v>1</v>
      </c>
      <c r="J23" s="6">
        <v>1347.1</v>
      </c>
      <c r="K23" s="13">
        <f t="shared" si="0"/>
        <v>2</v>
      </c>
      <c r="L23" s="14">
        <f t="shared" si="1"/>
        <v>1825.75</v>
      </c>
    </row>
    <row r="24" spans="1:12" ht="18.75">
      <c r="A24" s="7">
        <v>18</v>
      </c>
      <c r="B24" s="2" t="s">
        <v>16</v>
      </c>
      <c r="C24" s="9"/>
      <c r="D24" s="9">
        <v>126.37</v>
      </c>
      <c r="E24" s="6"/>
      <c r="F24" s="6"/>
      <c r="G24" s="5">
        <f aca="true" t="shared" si="2" ref="G24:G32">2+1</f>
        <v>3</v>
      </c>
      <c r="H24" s="6">
        <f>35529.11+528.98</f>
        <v>36058.090000000004</v>
      </c>
      <c r="I24" s="5">
        <v>1</v>
      </c>
      <c r="J24" s="6">
        <v>1347.09</v>
      </c>
      <c r="K24" s="13">
        <f aca="true" t="shared" si="3" ref="K24:K40">C24+E24+G24++I24</f>
        <v>4</v>
      </c>
      <c r="L24" s="14">
        <f aca="true" t="shared" si="4" ref="L24:L40">D24+F24+H24+J24</f>
        <v>37531.55</v>
      </c>
    </row>
    <row r="25" spans="1:12" ht="18.75">
      <c r="A25" s="7">
        <v>19</v>
      </c>
      <c r="B25" s="2" t="s">
        <v>17</v>
      </c>
      <c r="C25" s="9"/>
      <c r="D25" s="9">
        <v>129.73</v>
      </c>
      <c r="E25" s="6"/>
      <c r="F25" s="6"/>
      <c r="G25" s="5">
        <f t="shared" si="2"/>
        <v>3</v>
      </c>
      <c r="H25" s="6">
        <f>37616.41+616.37</f>
        <v>38232.780000000006</v>
      </c>
      <c r="I25" s="5">
        <v>1</v>
      </c>
      <c r="J25" s="6">
        <v>1353.28</v>
      </c>
      <c r="K25" s="13">
        <f t="shared" si="3"/>
        <v>4</v>
      </c>
      <c r="L25" s="14">
        <f t="shared" si="4"/>
        <v>39715.79000000001</v>
      </c>
    </row>
    <row r="26" spans="1:12" ht="18.75">
      <c r="A26" s="7">
        <v>20</v>
      </c>
      <c r="B26" s="2" t="s">
        <v>18</v>
      </c>
      <c r="C26" s="9"/>
      <c r="D26" s="9"/>
      <c r="E26" s="6"/>
      <c r="F26" s="6"/>
      <c r="G26" s="5">
        <f t="shared" si="2"/>
        <v>3</v>
      </c>
      <c r="H26" s="6">
        <f>23850.93+314.39</f>
        <v>24165.32</v>
      </c>
      <c r="I26" s="5">
        <v>1</v>
      </c>
      <c r="J26" s="6">
        <v>555.91</v>
      </c>
      <c r="K26" s="13">
        <f t="shared" si="3"/>
        <v>4</v>
      </c>
      <c r="L26" s="14">
        <f t="shared" si="4"/>
        <v>24721.23</v>
      </c>
    </row>
    <row r="27" spans="1:12" ht="18.75">
      <c r="A27" s="7">
        <v>21</v>
      </c>
      <c r="B27" s="2" t="s">
        <v>19</v>
      </c>
      <c r="C27" s="9"/>
      <c r="D27" s="9">
        <v>1666.09</v>
      </c>
      <c r="E27" s="6"/>
      <c r="F27" s="6"/>
      <c r="G27" s="5">
        <f t="shared" si="2"/>
        <v>3</v>
      </c>
      <c r="H27" s="6">
        <f>83352.78+1758.06</f>
        <v>85110.84</v>
      </c>
      <c r="I27" s="5">
        <v>1</v>
      </c>
      <c r="J27" s="6">
        <v>4616.27</v>
      </c>
      <c r="K27" s="13">
        <f t="shared" si="3"/>
        <v>4</v>
      </c>
      <c r="L27" s="14">
        <f t="shared" si="4"/>
        <v>91393.2</v>
      </c>
    </row>
    <row r="28" spans="1:12" ht="18.75">
      <c r="A28" s="7">
        <v>22</v>
      </c>
      <c r="B28" s="2" t="s">
        <v>81</v>
      </c>
      <c r="C28" s="9"/>
      <c r="D28" s="9">
        <v>1972.93</v>
      </c>
      <c r="E28" s="6"/>
      <c r="F28" s="6"/>
      <c r="G28" s="5"/>
      <c r="H28" s="6"/>
      <c r="I28" s="5"/>
      <c r="J28" s="6"/>
      <c r="K28" s="13"/>
      <c r="L28" s="14">
        <f t="shared" si="4"/>
        <v>1972.93</v>
      </c>
    </row>
    <row r="29" spans="1:12" ht="18.75">
      <c r="A29" s="7">
        <v>23</v>
      </c>
      <c r="B29" s="2" t="s">
        <v>20</v>
      </c>
      <c r="C29" s="9"/>
      <c r="D29" s="9">
        <v>204.32</v>
      </c>
      <c r="E29" s="6"/>
      <c r="F29" s="6"/>
      <c r="G29" s="5">
        <f t="shared" si="2"/>
        <v>3</v>
      </c>
      <c r="H29" s="6">
        <f>37881.18+604.89</f>
        <v>38486.07</v>
      </c>
      <c r="I29" s="5">
        <v>1</v>
      </c>
      <c r="J29" s="6">
        <v>1717.74</v>
      </c>
      <c r="K29" s="13">
        <f t="shared" si="3"/>
        <v>4</v>
      </c>
      <c r="L29" s="14">
        <f t="shared" si="4"/>
        <v>40408.13</v>
      </c>
    </row>
    <row r="30" spans="1:12" ht="18.75">
      <c r="A30" s="7">
        <v>24</v>
      </c>
      <c r="B30" s="2" t="s">
        <v>21</v>
      </c>
      <c r="C30" s="9"/>
      <c r="D30" s="9"/>
      <c r="E30" s="6"/>
      <c r="F30" s="6"/>
      <c r="G30" s="5">
        <f t="shared" si="2"/>
        <v>3</v>
      </c>
      <c r="H30" s="6">
        <f>43297.07+573.42</f>
        <v>43870.49</v>
      </c>
      <c r="I30" s="5">
        <v>1</v>
      </c>
      <c r="J30" s="6">
        <v>1266.96</v>
      </c>
      <c r="K30" s="13">
        <f t="shared" si="3"/>
        <v>4</v>
      </c>
      <c r="L30" s="14">
        <f t="shared" si="4"/>
        <v>45137.45</v>
      </c>
    </row>
    <row r="31" spans="1:12" ht="18.75">
      <c r="A31" s="7">
        <v>25</v>
      </c>
      <c r="B31" s="2" t="s">
        <v>22</v>
      </c>
      <c r="C31" s="9"/>
      <c r="D31" s="9"/>
      <c r="E31" s="6"/>
      <c r="F31" s="6"/>
      <c r="G31" s="5">
        <f t="shared" si="2"/>
        <v>3</v>
      </c>
      <c r="H31" s="6">
        <f>19397.73+259.16</f>
        <v>19656.89</v>
      </c>
      <c r="I31" s="5">
        <v>1</v>
      </c>
      <c r="J31" s="6">
        <v>580.57</v>
      </c>
      <c r="K31" s="13">
        <f t="shared" si="3"/>
        <v>4</v>
      </c>
      <c r="L31" s="14">
        <f t="shared" si="4"/>
        <v>20237.46</v>
      </c>
    </row>
    <row r="32" spans="1:12" ht="18.75">
      <c r="A32" s="7">
        <v>26</v>
      </c>
      <c r="B32" s="2" t="s">
        <v>23</v>
      </c>
      <c r="C32" s="9"/>
      <c r="D32" s="9"/>
      <c r="E32" s="6"/>
      <c r="F32" s="6"/>
      <c r="G32" s="5">
        <f t="shared" si="2"/>
        <v>3</v>
      </c>
      <c r="H32" s="6">
        <f>50846.31+653.04</f>
        <v>51499.35</v>
      </c>
      <c r="I32" s="5">
        <v>1</v>
      </c>
      <c r="J32" s="6">
        <v>1190.88</v>
      </c>
      <c r="K32" s="13">
        <f t="shared" si="3"/>
        <v>4</v>
      </c>
      <c r="L32" s="14">
        <f t="shared" si="4"/>
        <v>52690.229999999996</v>
      </c>
    </row>
    <row r="33" spans="1:12" ht="18.75">
      <c r="A33" s="7">
        <v>27</v>
      </c>
      <c r="B33" s="2" t="s">
        <v>24</v>
      </c>
      <c r="C33" s="9"/>
      <c r="D33" s="9"/>
      <c r="E33" s="6"/>
      <c r="F33" s="6"/>
      <c r="G33" s="5">
        <f aca="true" t="shared" si="5" ref="G33:G42">3+1</f>
        <v>4</v>
      </c>
      <c r="H33" s="6">
        <f>79143.16+1306.95</f>
        <v>80450.11</v>
      </c>
      <c r="I33" s="5">
        <v>1</v>
      </c>
      <c r="J33" s="6">
        <v>3569.3</v>
      </c>
      <c r="K33" s="13">
        <f t="shared" si="3"/>
        <v>5</v>
      </c>
      <c r="L33" s="14">
        <f t="shared" si="4"/>
        <v>84019.41</v>
      </c>
    </row>
    <row r="34" spans="1:12" ht="18.75">
      <c r="A34" s="7">
        <v>28</v>
      </c>
      <c r="B34" s="2" t="s">
        <v>25</v>
      </c>
      <c r="C34" s="9"/>
      <c r="D34" s="9"/>
      <c r="E34" s="6"/>
      <c r="F34" s="6"/>
      <c r="G34" s="5">
        <f t="shared" si="5"/>
        <v>4</v>
      </c>
      <c r="H34" s="6">
        <f>80407.61+1268.33</f>
        <v>81675.94</v>
      </c>
      <c r="I34" s="5">
        <v>1</v>
      </c>
      <c r="J34" s="6">
        <v>3586.77</v>
      </c>
      <c r="K34" s="13">
        <f t="shared" si="3"/>
        <v>5</v>
      </c>
      <c r="L34" s="14">
        <f t="shared" si="4"/>
        <v>85262.71</v>
      </c>
    </row>
    <row r="35" spans="1:12" ht="18.75">
      <c r="A35" s="7">
        <v>29</v>
      </c>
      <c r="B35" s="2" t="s">
        <v>26</v>
      </c>
      <c r="C35" s="9"/>
      <c r="D35" s="9"/>
      <c r="E35" s="6"/>
      <c r="F35" s="6"/>
      <c r="G35" s="5">
        <f t="shared" si="5"/>
        <v>4</v>
      </c>
      <c r="H35" s="6">
        <v>33080.58</v>
      </c>
      <c r="I35" s="5">
        <v>1</v>
      </c>
      <c r="J35" s="6">
        <v>999.7</v>
      </c>
      <c r="K35" s="13">
        <f t="shared" si="3"/>
        <v>5</v>
      </c>
      <c r="L35" s="14">
        <f t="shared" si="4"/>
        <v>34080.28</v>
      </c>
    </row>
    <row r="36" spans="1:12" ht="18.75">
      <c r="A36" s="7">
        <v>30</v>
      </c>
      <c r="B36" s="2" t="s">
        <v>27</v>
      </c>
      <c r="C36" s="9"/>
      <c r="D36" s="9"/>
      <c r="E36" s="6"/>
      <c r="F36" s="6"/>
      <c r="G36" s="5">
        <f t="shared" si="5"/>
        <v>4</v>
      </c>
      <c r="H36" s="6">
        <v>21365.47</v>
      </c>
      <c r="I36" s="5">
        <v>1</v>
      </c>
      <c r="J36" s="6">
        <v>608.75</v>
      </c>
      <c r="K36" s="13">
        <f t="shared" si="3"/>
        <v>5</v>
      </c>
      <c r="L36" s="14">
        <f t="shared" si="4"/>
        <v>21974.22</v>
      </c>
    </row>
    <row r="37" spans="1:12" ht="18.75">
      <c r="A37" s="7">
        <v>31</v>
      </c>
      <c r="B37" s="2" t="s">
        <v>28</v>
      </c>
      <c r="C37" s="9"/>
      <c r="D37" s="9">
        <v>105.12</v>
      </c>
      <c r="E37" s="6"/>
      <c r="F37" s="6"/>
      <c r="G37" s="5">
        <f t="shared" si="5"/>
        <v>4</v>
      </c>
      <c r="H37" s="6">
        <f>36077.03+559.52</f>
        <v>36636.549999999996</v>
      </c>
      <c r="I37" s="5">
        <v>1</v>
      </c>
      <c r="J37" s="6">
        <v>1316.27</v>
      </c>
      <c r="K37" s="13">
        <f t="shared" si="3"/>
        <v>5</v>
      </c>
      <c r="L37" s="14">
        <f t="shared" si="4"/>
        <v>38057.939999999995</v>
      </c>
    </row>
    <row r="38" spans="1:12" ht="18.75">
      <c r="A38" s="7">
        <v>32</v>
      </c>
      <c r="B38" s="2" t="s">
        <v>29</v>
      </c>
      <c r="C38" s="9"/>
      <c r="D38" s="9">
        <v>74.16</v>
      </c>
      <c r="E38" s="6"/>
      <c r="F38" s="6"/>
      <c r="G38" s="5">
        <f t="shared" si="5"/>
        <v>4</v>
      </c>
      <c r="H38" s="6">
        <f>23830.9+367.97</f>
        <v>24198.870000000003</v>
      </c>
      <c r="I38" s="5">
        <v>1</v>
      </c>
      <c r="J38" s="6">
        <v>812.82</v>
      </c>
      <c r="K38" s="13">
        <f t="shared" si="3"/>
        <v>5</v>
      </c>
      <c r="L38" s="14">
        <f t="shared" si="4"/>
        <v>25085.850000000002</v>
      </c>
    </row>
    <row r="39" spans="1:12" ht="18.75">
      <c r="A39" s="7">
        <v>33</v>
      </c>
      <c r="B39" s="2" t="s">
        <v>30</v>
      </c>
      <c r="C39" s="9"/>
      <c r="D39" s="9">
        <v>131.18</v>
      </c>
      <c r="E39" s="6"/>
      <c r="F39" s="6"/>
      <c r="G39" s="5">
        <f t="shared" si="5"/>
        <v>4</v>
      </c>
      <c r="H39" s="6">
        <f>42511.4+658.51</f>
        <v>43169.91</v>
      </c>
      <c r="I39" s="5">
        <v>1</v>
      </c>
      <c r="J39" s="6">
        <v>1768.25</v>
      </c>
      <c r="K39" s="13">
        <f t="shared" si="3"/>
        <v>5</v>
      </c>
      <c r="L39" s="14">
        <f t="shared" si="4"/>
        <v>45069.340000000004</v>
      </c>
    </row>
    <row r="40" spans="1:12" ht="18.75">
      <c r="A40" s="7">
        <v>34</v>
      </c>
      <c r="B40" s="2" t="s">
        <v>31</v>
      </c>
      <c r="C40" s="9"/>
      <c r="D40" s="9">
        <v>136.09</v>
      </c>
      <c r="E40" s="6"/>
      <c r="F40" s="6"/>
      <c r="G40" s="5">
        <f t="shared" si="5"/>
        <v>4</v>
      </c>
      <c r="H40" s="6">
        <f>19395.44+295.48</f>
        <v>19690.92</v>
      </c>
      <c r="I40" s="5">
        <v>1</v>
      </c>
      <c r="J40" s="6">
        <v>803.49</v>
      </c>
      <c r="K40" s="13">
        <f t="shared" si="3"/>
        <v>5</v>
      </c>
      <c r="L40" s="14">
        <f t="shared" si="4"/>
        <v>20630.5</v>
      </c>
    </row>
    <row r="41" spans="1:12" ht="18.75">
      <c r="A41" s="7">
        <v>35</v>
      </c>
      <c r="B41" s="2" t="s">
        <v>32</v>
      </c>
      <c r="C41" s="9"/>
      <c r="D41" s="9">
        <v>204.21</v>
      </c>
      <c r="E41" s="6"/>
      <c r="F41" s="6"/>
      <c r="G41" s="5">
        <f t="shared" si="5"/>
        <v>4</v>
      </c>
      <c r="H41" s="6">
        <f>29562.35+462.08</f>
        <v>30024.43</v>
      </c>
      <c r="I41" s="5">
        <v>1</v>
      </c>
      <c r="J41" s="6">
        <v>1351.25</v>
      </c>
      <c r="K41" s="13">
        <f>C41+E41+G41++I41</f>
        <v>5</v>
      </c>
      <c r="L41" s="14">
        <f>D41+F41+H41+J41</f>
        <v>31579.89</v>
      </c>
    </row>
    <row r="42" spans="1:12" ht="18.75">
      <c r="A42" s="7">
        <v>36</v>
      </c>
      <c r="B42" s="2" t="s">
        <v>33</v>
      </c>
      <c r="C42" s="9"/>
      <c r="D42" s="9">
        <v>139.06</v>
      </c>
      <c r="E42" s="6"/>
      <c r="F42" s="6"/>
      <c r="G42" s="5">
        <f t="shared" si="5"/>
        <v>4</v>
      </c>
      <c r="H42" s="6">
        <f>19139.04+289.2</f>
        <v>19428.24</v>
      </c>
      <c r="I42" s="5">
        <v>1</v>
      </c>
      <c r="J42" s="6">
        <v>777.64</v>
      </c>
      <c r="K42" s="13">
        <f aca="true" t="shared" si="6" ref="K42:K60">C42+E42+G42++I42</f>
        <v>5</v>
      </c>
      <c r="L42" s="14">
        <f aca="true" t="shared" si="7" ref="L42:L60">D42+F42+H42+J42</f>
        <v>20344.940000000002</v>
      </c>
    </row>
    <row r="43" spans="1:12" ht="18.75">
      <c r="A43" s="7">
        <v>37</v>
      </c>
      <c r="B43" s="2" t="s">
        <v>34</v>
      </c>
      <c r="C43" s="9"/>
      <c r="D43" s="9">
        <v>191.35</v>
      </c>
      <c r="E43" s="6"/>
      <c r="F43" s="6"/>
      <c r="G43" s="5">
        <f>2+1</f>
        <v>3</v>
      </c>
      <c r="H43" s="6">
        <f>44765.6+705.51</f>
        <v>45471.11</v>
      </c>
      <c r="I43" s="5">
        <v>1</v>
      </c>
      <c r="J43" s="6">
        <v>1749.18</v>
      </c>
      <c r="K43" s="13">
        <f t="shared" si="6"/>
        <v>4</v>
      </c>
      <c r="L43" s="14">
        <f t="shared" si="7"/>
        <v>47411.64</v>
      </c>
    </row>
    <row r="44" spans="1:12" ht="18.75">
      <c r="A44" s="7">
        <v>38</v>
      </c>
      <c r="B44" s="2" t="s">
        <v>35</v>
      </c>
      <c r="C44" s="9"/>
      <c r="D44" s="9">
        <v>294.39</v>
      </c>
      <c r="E44" s="6"/>
      <c r="F44" s="6"/>
      <c r="G44" s="5">
        <f>2+1</f>
        <v>3</v>
      </c>
      <c r="H44" s="6">
        <f>42079.47+656.89</f>
        <v>42736.36</v>
      </c>
      <c r="I44" s="5">
        <v>1</v>
      </c>
      <c r="J44" s="6">
        <v>1755.08</v>
      </c>
      <c r="K44" s="13">
        <f t="shared" si="6"/>
        <v>4</v>
      </c>
      <c r="L44" s="14">
        <f t="shared" si="7"/>
        <v>44785.83</v>
      </c>
    </row>
    <row r="45" spans="1:12" ht="18.75">
      <c r="A45" s="7">
        <v>39</v>
      </c>
      <c r="B45" s="2" t="s">
        <v>36</v>
      </c>
      <c r="C45" s="9"/>
      <c r="D45" s="9">
        <v>139.17</v>
      </c>
      <c r="E45" s="6"/>
      <c r="F45" s="6"/>
      <c r="G45" s="5">
        <f>2+1</f>
        <v>3</v>
      </c>
      <c r="H45" s="6">
        <f>44707.35+701.55</f>
        <v>45408.9</v>
      </c>
      <c r="I45" s="5">
        <v>1</v>
      </c>
      <c r="J45" s="6">
        <v>1760.33</v>
      </c>
      <c r="K45" s="13">
        <f t="shared" si="6"/>
        <v>4</v>
      </c>
      <c r="L45" s="14">
        <f t="shared" si="7"/>
        <v>47308.4</v>
      </c>
    </row>
    <row r="46" spans="1:12" ht="18.75">
      <c r="A46" s="7">
        <v>40</v>
      </c>
      <c r="B46" s="2" t="s">
        <v>84</v>
      </c>
      <c r="C46" s="9"/>
      <c r="D46" s="9">
        <v>137.13</v>
      </c>
      <c r="E46" s="6"/>
      <c r="F46" s="6"/>
      <c r="G46" s="5"/>
      <c r="H46" s="6"/>
      <c r="I46" s="5"/>
      <c r="J46" s="6"/>
      <c r="K46" s="13"/>
      <c r="L46" s="14">
        <f t="shared" si="7"/>
        <v>137.13</v>
      </c>
    </row>
    <row r="47" spans="1:12" ht="18.75">
      <c r="A47" s="7">
        <v>41</v>
      </c>
      <c r="B47" s="2" t="s">
        <v>37</v>
      </c>
      <c r="C47" s="9"/>
      <c r="D47" s="9">
        <v>216.04</v>
      </c>
      <c r="E47" s="6"/>
      <c r="F47" s="6"/>
      <c r="G47" s="5">
        <f>2+1</f>
        <v>3</v>
      </c>
      <c r="H47" s="6">
        <f>28710.05+464.79</f>
        <v>29174.84</v>
      </c>
      <c r="I47" s="5">
        <v>1</v>
      </c>
      <c r="J47" s="6">
        <v>1320.22</v>
      </c>
      <c r="K47" s="13">
        <f t="shared" si="6"/>
        <v>4</v>
      </c>
      <c r="L47" s="14">
        <f t="shared" si="7"/>
        <v>30711.100000000002</v>
      </c>
    </row>
    <row r="48" spans="1:12" ht="18.75">
      <c r="A48" s="7">
        <v>42</v>
      </c>
      <c r="B48" s="2" t="s">
        <v>38</v>
      </c>
      <c r="C48" s="9"/>
      <c r="D48" s="9">
        <v>308.37</v>
      </c>
      <c r="E48" s="6"/>
      <c r="F48" s="6"/>
      <c r="G48" s="5">
        <f>3+1</f>
        <v>4</v>
      </c>
      <c r="H48" s="6">
        <f>105820.37+1665.06</f>
        <v>107485.43</v>
      </c>
      <c r="I48" s="5">
        <v>1</v>
      </c>
      <c r="J48" s="6">
        <v>4771.68</v>
      </c>
      <c r="K48" s="13">
        <f t="shared" si="6"/>
        <v>5</v>
      </c>
      <c r="L48" s="14">
        <f t="shared" si="7"/>
        <v>112565.47999999998</v>
      </c>
    </row>
    <row r="49" spans="1:12" ht="18.75">
      <c r="A49" s="7">
        <v>43</v>
      </c>
      <c r="B49" s="2" t="s">
        <v>39</v>
      </c>
      <c r="C49" s="9"/>
      <c r="D49" s="9"/>
      <c r="E49" s="6"/>
      <c r="F49" s="6"/>
      <c r="G49" s="5">
        <v>2</v>
      </c>
      <c r="H49" s="6">
        <v>46260.58</v>
      </c>
      <c r="I49" s="5">
        <v>2</v>
      </c>
      <c r="J49" s="6">
        <v>2119.07</v>
      </c>
      <c r="K49" s="13">
        <f t="shared" si="6"/>
        <v>4</v>
      </c>
      <c r="L49" s="14">
        <f t="shared" si="7"/>
        <v>48379.65</v>
      </c>
    </row>
    <row r="50" spans="1:12" ht="18.75">
      <c r="A50" s="7">
        <v>44</v>
      </c>
      <c r="B50" s="2" t="s">
        <v>40</v>
      </c>
      <c r="C50" s="9"/>
      <c r="D50" s="9"/>
      <c r="E50" s="6"/>
      <c r="F50" s="6">
        <v>151.38</v>
      </c>
      <c r="G50" s="5">
        <v>2</v>
      </c>
      <c r="H50" s="6">
        <v>94247.6</v>
      </c>
      <c r="I50" s="5"/>
      <c r="J50" s="6"/>
      <c r="K50" s="13">
        <f t="shared" si="6"/>
        <v>2</v>
      </c>
      <c r="L50" s="14">
        <f t="shared" si="7"/>
        <v>94398.98000000001</v>
      </c>
    </row>
    <row r="51" spans="1:12" ht="18.75">
      <c r="A51" s="7">
        <v>45</v>
      </c>
      <c r="B51" s="2" t="s">
        <v>41</v>
      </c>
      <c r="C51" s="9"/>
      <c r="D51" s="9"/>
      <c r="E51" s="6"/>
      <c r="F51" s="6">
        <v>237.21</v>
      </c>
      <c r="G51" s="5">
        <v>2</v>
      </c>
      <c r="H51" s="6">
        <v>152245.82</v>
      </c>
      <c r="I51" s="5"/>
      <c r="J51" s="6"/>
      <c r="K51" s="13">
        <f t="shared" si="6"/>
        <v>2</v>
      </c>
      <c r="L51" s="14">
        <f t="shared" si="7"/>
        <v>152483.03</v>
      </c>
    </row>
    <row r="52" spans="1:12" ht="18.75">
      <c r="A52" s="7">
        <v>46</v>
      </c>
      <c r="B52" s="2" t="s">
        <v>42</v>
      </c>
      <c r="C52" s="9"/>
      <c r="D52" s="9"/>
      <c r="E52" s="6"/>
      <c r="F52" s="6"/>
      <c r="G52" s="5">
        <v>2</v>
      </c>
      <c r="H52" s="6">
        <v>210864.77</v>
      </c>
      <c r="I52" s="5"/>
      <c r="J52" s="6"/>
      <c r="K52" s="13">
        <f t="shared" si="6"/>
        <v>2</v>
      </c>
      <c r="L52" s="14">
        <f t="shared" si="7"/>
        <v>210864.77</v>
      </c>
    </row>
    <row r="53" spans="1:12" ht="18.75">
      <c r="A53" s="7">
        <v>47</v>
      </c>
      <c r="B53" s="2" t="s">
        <v>43</v>
      </c>
      <c r="C53" s="9"/>
      <c r="D53" s="9"/>
      <c r="E53" s="6"/>
      <c r="F53" s="6"/>
      <c r="G53" s="5">
        <v>2</v>
      </c>
      <c r="H53" s="6">
        <v>110317.85</v>
      </c>
      <c r="I53" s="5"/>
      <c r="J53" s="6"/>
      <c r="K53" s="13">
        <f t="shared" si="6"/>
        <v>2</v>
      </c>
      <c r="L53" s="14">
        <f t="shared" si="7"/>
        <v>110317.85</v>
      </c>
    </row>
    <row r="54" spans="1:12" ht="18.75">
      <c r="A54" s="7">
        <v>48</v>
      </c>
      <c r="B54" s="2" t="s">
        <v>44</v>
      </c>
      <c r="C54" s="9"/>
      <c r="D54" s="9"/>
      <c r="E54" s="6"/>
      <c r="F54" s="6"/>
      <c r="G54" s="5">
        <v>2</v>
      </c>
      <c r="H54" s="6">
        <v>63632.93</v>
      </c>
      <c r="I54" s="5"/>
      <c r="J54" s="6"/>
      <c r="K54" s="13">
        <f t="shared" si="6"/>
        <v>2</v>
      </c>
      <c r="L54" s="14">
        <f t="shared" si="7"/>
        <v>63632.93</v>
      </c>
    </row>
    <row r="55" spans="1:12" ht="18.75">
      <c r="A55" s="7">
        <v>49</v>
      </c>
      <c r="B55" s="2" t="s">
        <v>45</v>
      </c>
      <c r="C55" s="9"/>
      <c r="D55" s="9"/>
      <c r="E55" s="6"/>
      <c r="F55" s="6"/>
      <c r="G55" s="5">
        <v>1</v>
      </c>
      <c r="H55" s="6">
        <v>24795.55</v>
      </c>
      <c r="I55" s="5"/>
      <c r="J55" s="6"/>
      <c r="K55" s="13">
        <f t="shared" si="6"/>
        <v>1</v>
      </c>
      <c r="L55" s="14">
        <f t="shared" si="7"/>
        <v>24795.55</v>
      </c>
    </row>
    <row r="56" spans="1:12" ht="18.75">
      <c r="A56" s="7">
        <v>50</v>
      </c>
      <c r="B56" s="2" t="s">
        <v>46</v>
      </c>
      <c r="C56" s="9"/>
      <c r="D56" s="9"/>
      <c r="E56" s="6"/>
      <c r="F56" s="6"/>
      <c r="G56" s="5">
        <v>1</v>
      </c>
      <c r="H56" s="6">
        <v>23265.77</v>
      </c>
      <c r="I56" s="5"/>
      <c r="J56" s="6"/>
      <c r="K56" s="13">
        <f t="shared" si="6"/>
        <v>1</v>
      </c>
      <c r="L56" s="14">
        <f t="shared" si="7"/>
        <v>23265.77</v>
      </c>
    </row>
    <row r="57" spans="1:12" ht="18.75">
      <c r="A57" s="7">
        <v>51</v>
      </c>
      <c r="B57" s="2" t="s">
        <v>47</v>
      </c>
      <c r="C57" s="9"/>
      <c r="D57" s="9"/>
      <c r="E57" s="6"/>
      <c r="F57" s="6"/>
      <c r="G57" s="5">
        <v>2</v>
      </c>
      <c r="H57" s="6">
        <v>144826.31</v>
      </c>
      <c r="I57" s="5"/>
      <c r="J57" s="6">
        <v>16089.79</v>
      </c>
      <c r="K57" s="13">
        <f t="shared" si="6"/>
        <v>2</v>
      </c>
      <c r="L57" s="14">
        <f t="shared" si="7"/>
        <v>160916.1</v>
      </c>
    </row>
    <row r="58" spans="1:12" ht="18.75">
      <c r="A58" s="7">
        <v>52</v>
      </c>
      <c r="B58" s="2" t="s">
        <v>48</v>
      </c>
      <c r="C58" s="9"/>
      <c r="D58" s="9"/>
      <c r="E58" s="6"/>
      <c r="F58" s="6"/>
      <c r="G58" s="5">
        <v>2</v>
      </c>
      <c r="H58" s="6">
        <v>79682.09</v>
      </c>
      <c r="I58" s="5"/>
      <c r="J58" s="6"/>
      <c r="K58" s="13">
        <f t="shared" si="6"/>
        <v>2</v>
      </c>
      <c r="L58" s="14">
        <f t="shared" si="7"/>
        <v>79682.09</v>
      </c>
    </row>
    <row r="59" spans="1:12" ht="18.75">
      <c r="A59" s="7">
        <v>53</v>
      </c>
      <c r="B59" s="2" t="s">
        <v>49</v>
      </c>
      <c r="C59" s="9"/>
      <c r="D59" s="9"/>
      <c r="E59" s="6"/>
      <c r="F59" s="6"/>
      <c r="G59" s="5">
        <v>2</v>
      </c>
      <c r="H59" s="6">
        <v>166749.09</v>
      </c>
      <c r="I59" s="5"/>
      <c r="J59" s="6"/>
      <c r="K59" s="13">
        <f t="shared" si="6"/>
        <v>2</v>
      </c>
      <c r="L59" s="14">
        <f t="shared" si="7"/>
        <v>166749.09</v>
      </c>
    </row>
    <row r="60" spans="1:12" ht="18.75">
      <c r="A60" s="7">
        <v>54</v>
      </c>
      <c r="B60" s="2" t="s">
        <v>78</v>
      </c>
      <c r="C60" s="9"/>
      <c r="D60" s="9"/>
      <c r="E60" s="6"/>
      <c r="F60" s="6"/>
      <c r="G60" s="5"/>
      <c r="H60" s="6"/>
      <c r="I60" s="5">
        <v>1</v>
      </c>
      <c r="J60" s="6">
        <v>192005.28</v>
      </c>
      <c r="K60" s="13">
        <f t="shared" si="6"/>
        <v>1</v>
      </c>
      <c r="L60" s="14">
        <f t="shared" si="7"/>
        <v>192005.28</v>
      </c>
    </row>
    <row r="61" spans="1:12" ht="18.75" customHeight="1">
      <c r="A61" s="7">
        <v>55</v>
      </c>
      <c r="B61" s="2" t="s">
        <v>50</v>
      </c>
      <c r="C61" s="9"/>
      <c r="D61" s="9"/>
      <c r="E61" s="6"/>
      <c r="F61" s="6"/>
      <c r="G61" s="5">
        <v>3</v>
      </c>
      <c r="H61" s="6">
        <v>30598.35</v>
      </c>
      <c r="I61" s="5"/>
      <c r="J61" s="6"/>
      <c r="K61" s="13">
        <f>C61+E61+G61++I61</f>
        <v>3</v>
      </c>
      <c r="L61" s="14">
        <f>D61+F61+H61+J61</f>
        <v>30598.35</v>
      </c>
    </row>
    <row r="62" spans="1:12" ht="18.75" customHeight="1">
      <c r="A62" s="7">
        <v>56</v>
      </c>
      <c r="B62" s="2" t="s">
        <v>51</v>
      </c>
      <c r="C62" s="9"/>
      <c r="D62" s="9"/>
      <c r="E62" s="6"/>
      <c r="F62" s="6"/>
      <c r="G62" s="5">
        <v>3</v>
      </c>
      <c r="H62" s="6">
        <v>36228.82</v>
      </c>
      <c r="I62" s="5"/>
      <c r="J62" s="6"/>
      <c r="K62" s="13">
        <f aca="true" t="shared" si="8" ref="K62:K79">C62+E62+G62++I62</f>
        <v>3</v>
      </c>
      <c r="L62" s="14">
        <f aca="true" t="shared" si="9" ref="L62:L79">D62+F62+H62+J62</f>
        <v>36228.82</v>
      </c>
    </row>
    <row r="63" spans="1:12" ht="18.75">
      <c r="A63" s="7">
        <v>57</v>
      </c>
      <c r="B63" s="3" t="s">
        <v>52</v>
      </c>
      <c r="C63" s="10"/>
      <c r="D63" s="10"/>
      <c r="E63" s="6"/>
      <c r="F63" s="6"/>
      <c r="G63" s="5">
        <v>1</v>
      </c>
      <c r="H63" s="6">
        <v>109662.38</v>
      </c>
      <c r="I63" s="5">
        <v>2</v>
      </c>
      <c r="J63" s="6">
        <v>6528.88</v>
      </c>
      <c r="K63" s="13">
        <f t="shared" si="8"/>
        <v>3</v>
      </c>
      <c r="L63" s="14">
        <f t="shared" si="9"/>
        <v>116191.26000000001</v>
      </c>
    </row>
    <row r="64" spans="1:12" ht="18.75">
      <c r="A64" s="7">
        <v>58</v>
      </c>
      <c r="B64" s="2" t="s">
        <v>53</v>
      </c>
      <c r="C64" s="9"/>
      <c r="D64" s="9"/>
      <c r="E64" s="6"/>
      <c r="F64" s="6"/>
      <c r="G64" s="5">
        <v>2</v>
      </c>
      <c r="H64" s="6">
        <v>128278.08</v>
      </c>
      <c r="I64" s="5"/>
      <c r="J64" s="6"/>
      <c r="K64" s="13">
        <f t="shared" si="8"/>
        <v>2</v>
      </c>
      <c r="L64" s="14">
        <f t="shared" si="9"/>
        <v>128278.08</v>
      </c>
    </row>
    <row r="65" spans="1:12" ht="18.75">
      <c r="A65" s="7">
        <v>59</v>
      </c>
      <c r="B65" s="2" t="s">
        <v>54</v>
      </c>
      <c r="C65" s="9"/>
      <c r="D65" s="9"/>
      <c r="E65" s="6"/>
      <c r="F65" s="6">
        <v>68.4</v>
      </c>
      <c r="G65" s="5">
        <v>2</v>
      </c>
      <c r="H65" s="6">
        <v>42001.63</v>
      </c>
      <c r="I65" s="5"/>
      <c r="J65" s="6"/>
      <c r="K65" s="13">
        <f t="shared" si="8"/>
        <v>2</v>
      </c>
      <c r="L65" s="14">
        <f t="shared" si="9"/>
        <v>42070.03</v>
      </c>
    </row>
    <row r="66" spans="1:12" ht="18.75">
      <c r="A66" s="7">
        <v>60</v>
      </c>
      <c r="B66" s="2" t="s">
        <v>55</v>
      </c>
      <c r="C66" s="9"/>
      <c r="D66" s="9"/>
      <c r="E66" s="6"/>
      <c r="F66" s="6"/>
      <c r="G66" s="5">
        <v>2</v>
      </c>
      <c r="H66" s="6">
        <v>23106.3</v>
      </c>
      <c r="I66" s="5"/>
      <c r="J66" s="6"/>
      <c r="K66" s="13">
        <f t="shared" si="8"/>
        <v>2</v>
      </c>
      <c r="L66" s="14">
        <f t="shared" si="9"/>
        <v>23106.3</v>
      </c>
    </row>
    <row r="67" spans="1:12" ht="18.75">
      <c r="A67" s="7">
        <v>61</v>
      </c>
      <c r="B67" s="2" t="s">
        <v>56</v>
      </c>
      <c r="C67" s="9"/>
      <c r="D67" s="9"/>
      <c r="E67" s="6"/>
      <c r="F67" s="6"/>
      <c r="G67" s="5">
        <v>2</v>
      </c>
      <c r="H67" s="6">
        <v>160008.44</v>
      </c>
      <c r="I67" s="5"/>
      <c r="J67" s="6"/>
      <c r="K67" s="13">
        <f t="shared" si="8"/>
        <v>2</v>
      </c>
      <c r="L67" s="14">
        <f t="shared" si="9"/>
        <v>160008.44</v>
      </c>
    </row>
    <row r="68" spans="1:12" ht="18.75">
      <c r="A68" s="7">
        <v>62</v>
      </c>
      <c r="B68" s="2" t="s">
        <v>57</v>
      </c>
      <c r="C68" s="9"/>
      <c r="D68" s="9"/>
      <c r="E68" s="6"/>
      <c r="F68" s="6"/>
      <c r="G68" s="5">
        <v>2</v>
      </c>
      <c r="H68" s="6">
        <v>28337.23</v>
      </c>
      <c r="I68" s="5"/>
      <c r="J68" s="6"/>
      <c r="K68" s="13">
        <f t="shared" si="8"/>
        <v>2</v>
      </c>
      <c r="L68" s="14">
        <f t="shared" si="9"/>
        <v>28337.23</v>
      </c>
    </row>
    <row r="69" spans="1:12" ht="18.75">
      <c r="A69" s="7">
        <v>63</v>
      </c>
      <c r="B69" s="2" t="s">
        <v>58</v>
      </c>
      <c r="C69" s="9"/>
      <c r="D69" s="9"/>
      <c r="E69" s="6"/>
      <c r="F69" s="6"/>
      <c r="G69" s="5">
        <v>2</v>
      </c>
      <c r="H69" s="6">
        <v>124104.33</v>
      </c>
      <c r="I69" s="5"/>
      <c r="J69" s="6"/>
      <c r="K69" s="13">
        <f t="shared" si="8"/>
        <v>2</v>
      </c>
      <c r="L69" s="14">
        <f t="shared" si="9"/>
        <v>124104.33</v>
      </c>
    </row>
    <row r="70" spans="1:12" ht="18.75">
      <c r="A70" s="7">
        <v>64</v>
      </c>
      <c r="B70" s="2" t="s">
        <v>59</v>
      </c>
      <c r="C70" s="9"/>
      <c r="D70" s="9"/>
      <c r="E70" s="6"/>
      <c r="F70" s="6">
        <v>139.12</v>
      </c>
      <c r="G70" s="5">
        <v>2</v>
      </c>
      <c r="H70" s="6">
        <v>59705.58</v>
      </c>
      <c r="I70" s="5"/>
      <c r="J70" s="6"/>
      <c r="K70" s="13">
        <f t="shared" si="8"/>
        <v>2</v>
      </c>
      <c r="L70" s="14">
        <f t="shared" si="9"/>
        <v>59844.700000000004</v>
      </c>
    </row>
    <row r="71" spans="1:12" ht="18.75">
      <c r="A71" s="7">
        <v>65</v>
      </c>
      <c r="B71" s="2" t="s">
        <v>60</v>
      </c>
      <c r="C71" s="9"/>
      <c r="D71" s="9"/>
      <c r="E71" s="6"/>
      <c r="F71" s="6"/>
      <c r="G71" s="5">
        <v>3</v>
      </c>
      <c r="H71" s="6">
        <v>13215.21</v>
      </c>
      <c r="I71" s="5"/>
      <c r="J71" s="6"/>
      <c r="K71" s="13">
        <f t="shared" si="8"/>
        <v>3</v>
      </c>
      <c r="L71" s="14">
        <f t="shared" si="9"/>
        <v>13215.21</v>
      </c>
    </row>
    <row r="72" spans="1:12" ht="18.75">
      <c r="A72" s="7">
        <v>66</v>
      </c>
      <c r="B72" s="2" t="s">
        <v>85</v>
      </c>
      <c r="C72" s="9"/>
      <c r="D72" s="9"/>
      <c r="E72" s="6"/>
      <c r="F72" s="6">
        <v>60.68</v>
      </c>
      <c r="G72" s="5"/>
      <c r="H72" s="6"/>
      <c r="I72" s="5"/>
      <c r="J72" s="6"/>
      <c r="K72" s="13"/>
      <c r="L72" s="14">
        <f t="shared" si="9"/>
        <v>60.68</v>
      </c>
    </row>
    <row r="73" spans="1:12" ht="18.75">
      <c r="A73" s="7">
        <v>67</v>
      </c>
      <c r="B73" s="2" t="s">
        <v>61</v>
      </c>
      <c r="C73" s="9"/>
      <c r="D73" s="9">
        <v>332.93</v>
      </c>
      <c r="E73" s="6"/>
      <c r="F73" s="6"/>
      <c r="G73" s="5">
        <f>3+1</f>
        <v>4</v>
      </c>
      <c r="H73" s="6">
        <f>31368.77+495.53</f>
        <v>31864.3</v>
      </c>
      <c r="I73" s="5">
        <v>1</v>
      </c>
      <c r="J73" s="6">
        <v>1216.71</v>
      </c>
      <c r="K73" s="13">
        <f t="shared" si="8"/>
        <v>5</v>
      </c>
      <c r="L73" s="14">
        <f t="shared" si="9"/>
        <v>33413.94</v>
      </c>
    </row>
    <row r="74" spans="1:12" ht="18.75">
      <c r="A74" s="7">
        <v>68</v>
      </c>
      <c r="B74" s="2" t="s">
        <v>62</v>
      </c>
      <c r="C74" s="9"/>
      <c r="D74" s="9"/>
      <c r="E74" s="6"/>
      <c r="F74" s="6"/>
      <c r="G74" s="5">
        <f>2+1</f>
        <v>3</v>
      </c>
      <c r="H74" s="6">
        <f>37650.08+618.28</f>
        <v>38268.36</v>
      </c>
      <c r="I74" s="5">
        <v>1</v>
      </c>
      <c r="J74" s="6">
        <v>1718.99</v>
      </c>
      <c r="K74" s="13">
        <f t="shared" si="8"/>
        <v>4</v>
      </c>
      <c r="L74" s="14">
        <f t="shared" si="9"/>
        <v>39987.35</v>
      </c>
    </row>
    <row r="75" spans="1:12" ht="18.75">
      <c r="A75" s="7">
        <v>69</v>
      </c>
      <c r="B75" s="2" t="s">
        <v>63</v>
      </c>
      <c r="C75" s="9"/>
      <c r="D75" s="9"/>
      <c r="E75" s="6"/>
      <c r="F75" s="6"/>
      <c r="G75" s="5">
        <f>2+1</f>
        <v>3</v>
      </c>
      <c r="H75" s="6">
        <f>41291.82+646.35</f>
        <v>41938.17</v>
      </c>
      <c r="I75" s="5">
        <v>1</v>
      </c>
      <c r="J75" s="6">
        <v>1724.05</v>
      </c>
      <c r="K75" s="13">
        <f t="shared" si="8"/>
        <v>4</v>
      </c>
      <c r="L75" s="14">
        <f t="shared" si="9"/>
        <v>43662.22</v>
      </c>
    </row>
    <row r="76" spans="1:12" ht="18.75">
      <c r="A76" s="7">
        <v>70</v>
      </c>
      <c r="B76" s="2" t="s">
        <v>64</v>
      </c>
      <c r="C76" s="9"/>
      <c r="D76" s="9"/>
      <c r="E76" s="6"/>
      <c r="F76" s="6"/>
      <c r="G76" s="5">
        <v>1</v>
      </c>
      <c r="H76" s="6">
        <v>613.17</v>
      </c>
      <c r="I76" s="5">
        <v>1</v>
      </c>
      <c r="J76" s="6">
        <v>1729.15</v>
      </c>
      <c r="K76" s="13">
        <f t="shared" si="8"/>
        <v>2</v>
      </c>
      <c r="L76" s="14">
        <f t="shared" si="9"/>
        <v>2342.32</v>
      </c>
    </row>
    <row r="77" spans="1:12" ht="18.75">
      <c r="A77" s="7">
        <v>71</v>
      </c>
      <c r="B77" s="2" t="s">
        <v>65</v>
      </c>
      <c r="C77" s="9"/>
      <c r="D77" s="9"/>
      <c r="E77" s="6"/>
      <c r="F77" s="6"/>
      <c r="G77" s="5">
        <f>2+1</f>
        <v>3</v>
      </c>
      <c r="H77" s="6">
        <f>48294.74+659.19</f>
        <v>48953.93</v>
      </c>
      <c r="I77" s="5">
        <v>1</v>
      </c>
      <c r="J77" s="6">
        <v>1761.15</v>
      </c>
      <c r="K77" s="13">
        <f t="shared" si="8"/>
        <v>4</v>
      </c>
      <c r="L77" s="14">
        <f t="shared" si="9"/>
        <v>50715.08</v>
      </c>
    </row>
    <row r="78" spans="1:12" ht="18.75">
      <c r="A78" s="7">
        <v>72</v>
      </c>
      <c r="B78" s="2" t="s">
        <v>66</v>
      </c>
      <c r="C78" s="9"/>
      <c r="D78" s="9"/>
      <c r="E78" s="6"/>
      <c r="F78" s="6"/>
      <c r="G78" s="5">
        <f>2+2+1+1</f>
        <v>6</v>
      </c>
      <c r="H78" s="6">
        <f>110277.81+85857.14+1556.78+1197.74</f>
        <v>198889.47</v>
      </c>
      <c r="I78" s="5">
        <f>1+1</f>
        <v>2</v>
      </c>
      <c r="J78" s="6">
        <f>4145.09+3533.72</f>
        <v>7678.8099999999995</v>
      </c>
      <c r="K78" s="13">
        <f t="shared" si="8"/>
        <v>8</v>
      </c>
      <c r="L78" s="14">
        <f t="shared" si="9"/>
        <v>206568.28</v>
      </c>
    </row>
    <row r="79" spans="1:12" ht="18.75">
      <c r="A79" s="7">
        <v>73</v>
      </c>
      <c r="B79" s="2" t="s">
        <v>67</v>
      </c>
      <c r="C79" s="9"/>
      <c r="D79" s="9"/>
      <c r="E79" s="6"/>
      <c r="F79" s="6"/>
      <c r="G79" s="5">
        <v>2</v>
      </c>
      <c r="H79" s="6">
        <v>66347.14</v>
      </c>
      <c r="I79" s="5"/>
      <c r="J79" s="6"/>
      <c r="K79" s="13">
        <f t="shared" si="8"/>
        <v>2</v>
      </c>
      <c r="L79" s="14">
        <f t="shared" si="9"/>
        <v>66347.14</v>
      </c>
    </row>
    <row r="80" spans="1:12" s="30" customFormat="1" ht="18.75">
      <c r="A80" s="11"/>
      <c r="B80" s="4" t="s">
        <v>2</v>
      </c>
      <c r="C80" s="29">
        <f>SUM(C7:C79)</f>
        <v>0</v>
      </c>
      <c r="D80" s="14">
        <f>SUM(D7:D79)</f>
        <v>7891.370000000002</v>
      </c>
      <c r="E80" s="29">
        <f>SUM(E7:E79)</f>
        <v>0</v>
      </c>
      <c r="F80" s="14">
        <f>SUM(F7:F79)</f>
        <v>890.68</v>
      </c>
      <c r="G80" s="29">
        <f>SUM(G7:G79)</f>
        <v>193</v>
      </c>
      <c r="H80" s="14">
        <f>SUM(H7:H79)</f>
        <v>3870978.9799999995</v>
      </c>
      <c r="I80" s="29">
        <f>SUM(I7:I79)</f>
        <v>46</v>
      </c>
      <c r="J80" s="14">
        <f>SUM(J7:J79)</f>
        <v>288872.69000000006</v>
      </c>
      <c r="K80" s="13">
        <f>SUM(K7:K79)</f>
        <v>239</v>
      </c>
      <c r="L80" s="14">
        <f>SUM(L7:L79)</f>
        <v>4168633.719999999</v>
      </c>
    </row>
  </sheetData>
  <mergeCells count="10">
    <mergeCell ref="E5:F5"/>
    <mergeCell ref="C4:J4"/>
    <mergeCell ref="A1:L1"/>
    <mergeCell ref="A2:L2"/>
    <mergeCell ref="A4:A6"/>
    <mergeCell ref="B4:B6"/>
    <mergeCell ref="K4:L5"/>
    <mergeCell ref="G5:H5"/>
    <mergeCell ref="I5:J5"/>
    <mergeCell ref="C5:D5"/>
  </mergeCells>
  <printOptions/>
  <pageMargins left="0.16" right="0.16" top="0.16" bottom="0.17" header="0.16" footer="0.1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  N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Карпова Вера Генадьевна</cp:lastModifiedBy>
  <cp:lastPrinted>2012-02-29T09:32:52Z</cp:lastPrinted>
  <dcterms:created xsi:type="dcterms:W3CDTF">2008-05-04T01:36:25Z</dcterms:created>
  <dcterms:modified xsi:type="dcterms:W3CDTF">2012-02-29T09:39:42Z</dcterms:modified>
  <cp:category/>
  <cp:version/>
  <cp:contentType/>
  <cp:contentStatus/>
</cp:coreProperties>
</file>