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5480" windowHeight="11640"/>
  </bookViews>
  <sheets>
    <sheet name="Шукшина, 18" sheetId="1" r:id="rId1"/>
  </sheets>
  <calcPr calcId="125725"/>
</workbook>
</file>

<file path=xl/calcChain.xml><?xml version="1.0" encoding="utf-8"?>
<calcChain xmlns="http://schemas.openxmlformats.org/spreadsheetml/2006/main">
  <c r="C37" i="1"/>
  <c r="D37" s="1"/>
  <c r="C42"/>
  <c r="D42" s="1"/>
  <c r="C46" l="1"/>
  <c r="D46" s="1"/>
  <c r="C41"/>
  <c r="D41" s="1"/>
  <c r="C43"/>
  <c r="D43" s="1"/>
  <c r="C40"/>
  <c r="D40" s="1"/>
  <c r="D45" l="1"/>
  <c r="C45" s="1"/>
  <c r="E45" s="1"/>
  <c r="C26"/>
  <c r="D26" s="1"/>
  <c r="C30"/>
  <c r="E30" s="1"/>
  <c r="C31"/>
  <c r="E31" s="1"/>
  <c r="D32" l="1"/>
  <c r="C38"/>
  <c r="E38" s="1"/>
  <c r="C36"/>
  <c r="C35"/>
  <c r="E35" s="1"/>
  <c r="C34"/>
  <c r="E34" s="1"/>
  <c r="D27"/>
  <c r="C29"/>
  <c r="E29" s="1"/>
  <c r="D23"/>
  <c r="C25"/>
  <c r="E25" s="1"/>
  <c r="C33"/>
  <c r="E33" s="1"/>
  <c r="C28"/>
  <c r="E28" s="1"/>
  <c r="E27" s="1"/>
  <c r="C24"/>
  <c r="C18"/>
  <c r="C19"/>
  <c r="C23" l="1"/>
  <c r="E19"/>
  <c r="E36"/>
  <c r="C32"/>
  <c r="D18"/>
  <c r="E24"/>
  <c r="E23" s="1"/>
  <c r="C27"/>
  <c r="D22"/>
  <c r="D10"/>
  <c r="C16" s="1"/>
  <c r="C12"/>
  <c r="E21" l="1"/>
  <c r="C21" s="1"/>
  <c r="D21" s="1"/>
  <c r="C22"/>
  <c r="C20"/>
  <c r="E20" s="1"/>
  <c r="E17" s="1"/>
  <c r="D11"/>
  <c r="E32"/>
  <c r="E22" s="1"/>
  <c r="C17" l="1"/>
  <c r="D20"/>
  <c r="D17" s="1"/>
  <c r="C15"/>
  <c r="D16"/>
  <c r="E16"/>
  <c r="E15" s="1"/>
  <c r="D15" l="1"/>
  <c r="D39" s="1"/>
  <c r="D44" s="1"/>
  <c r="C44" s="1"/>
  <c r="E44" s="1"/>
  <c r="C39" l="1"/>
  <c r="E39" s="1"/>
</calcChain>
</file>

<file path=xl/sharedStrings.xml><?xml version="1.0" encoding="utf-8"?>
<sst xmlns="http://schemas.openxmlformats.org/spreadsheetml/2006/main" count="76" uniqueCount="73">
  <si>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</si>
  <si>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</si>
  <si>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</si>
  <si>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</si>
  <si>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</si>
  <si>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</si>
  <si>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</si>
  <si>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</si>
  <si>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</si>
  <si>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</si>
  <si>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</si>
  <si>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</si>
  <si>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</si>
  <si>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</si>
  <si>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</si>
  <si>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</si>
  <si>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</si>
  <si>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</si>
  <si>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</si>
  <si>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</si>
  <si>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</si>
  <si>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</si>
  <si>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</si>
  <si>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</si>
  <si>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</si>
  <si>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</si>
  <si>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</si>
  <si>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</si>
  <si>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</si>
  <si>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</si>
  <si>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</si>
  <si>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</si>
  <si>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</si>
  <si>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</si>
  <si>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</si>
  <si>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</si>
  <si>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</si>
  <si>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</si>
  <si>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</si>
  <si>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</si>
  <si>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</si>
  <si>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</si>
  <si>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</si>
  <si>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</si>
  <si>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</si>
  <si>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</si>
  <si>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</si>
  <si>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</si>
  <si>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</si>
  <si>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</si>
  <si>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</si>
  <si>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</si>
  <si>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</si>
  <si>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</si>
  <si>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</si>
  <si>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</si>
  <si>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</si>
  <si>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</si>
  <si>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</si>
  <si>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</si>
  <si>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</si>
  <si>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</si>
  <si>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</si>
  <si>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</si>
  <si>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План работ и услуг по содержанию и ремонту общего имущества МКД на 2022 год по адресу: г.Барнаул ул.Шукшина, 18</t>
  </si>
  <si>
    <t>3.1.</t>
  </si>
  <si>
    <t>Ремонт отмостки</t>
  </si>
  <si>
    <t>Ремонт межпанельныых швов</t>
  </si>
  <si>
    <t>3.2.</t>
  </si>
  <si>
    <t>Ремонт кровли</t>
  </si>
  <si>
    <t>3.3.</t>
  </si>
  <si>
    <t>4.1.</t>
  </si>
  <si>
    <t>2.2.6.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</si>
</sst>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7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4" fillId="2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3" fillId="0" borderId="1" xfId="0" applyNumberFormat="1" applyFont="1" applyBorder="1"/>
    <xf numFmtId="164" fontId="4" fillId="2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164" fontId="5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" fillId="4" borderId="1" xfId="0" applyFont="1" applyFill="1" applyBorder="1"/>
    <xf numFmtId="0" fontId="1" fillId="3" borderId="1" xfId="0" applyFont="1" applyFill="1" applyBorder="1"/>
    <xf numFmtId="2" fontId="6" fillId="0" borderId="1" xfId="0" applyNumberFormat="1" applyFont="1" applyBorder="1"/>
    <xf numFmtId="2" fontId="5" fillId="4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2" fontId="4" fillId="3" borderId="1" xfId="0" applyNumberFormat="1" applyFont="1" applyFill="1" applyBorder="1"/>
    <xf numFmtId="166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topLeftCell="A34" zoomScaleNormal="100" workbookViewId="0">
      <selection activeCell="H42" sqref="H42"/>
    </sheetView>
  </sheetViews>
  <sheetFormatPr defaultRowHeight="12.75"/>
  <cols>
    <col min="1" max="1" width="8.5703125" style="33" customWidth="1"/>
    <col min="2" max="2" width="51.85546875" style="3" customWidth="1"/>
    <col min="3" max="3" width="11.7109375" style="3" customWidth="1"/>
    <col min="4" max="4" width="11.85546875" style="3" customWidth="1"/>
    <col min="5" max="5" width="12.28515625" style="3" customWidth="1"/>
    <col min="6" max="16384" width="9.140625" style="3"/>
  </cols>
  <sheetData>
    <row r="1" spans="1:5">
      <c r="A1" s="40" t="s">
        <v>64</v>
      </c>
      <c r="B1" s="40"/>
      <c r="C1" s="40"/>
      <c r="D1" s="40"/>
      <c r="E1" s="40"/>
    </row>
    <row r="2" spans="1:5">
      <c r="A2" s="40"/>
      <c r="B2" s="40"/>
      <c r="C2" s="40"/>
      <c r="D2" s="40"/>
      <c r="E2" s="40"/>
    </row>
    <row r="3" spans="1:5">
      <c r="A3" s="41"/>
      <c r="B3" s="41"/>
      <c r="C3" s="41"/>
      <c r="D3" s="41"/>
      <c r="E3" s="41"/>
    </row>
    <row r="4" spans="1:5">
      <c r="A4" s="34" t="s">
        <v>0</v>
      </c>
      <c r="B4" s="36"/>
      <c r="C4" s="34" t="s">
        <v>1</v>
      </c>
      <c r="D4" s="35"/>
      <c r="E4" s="36"/>
    </row>
    <row r="5" spans="1:5">
      <c r="A5" s="34" t="s">
        <v>2</v>
      </c>
      <c r="B5" s="36"/>
      <c r="C5" s="37">
        <v>4</v>
      </c>
      <c r="D5" s="38"/>
      <c r="E5" s="39"/>
    </row>
    <row r="6" spans="1:5">
      <c r="A6" s="34" t="s">
        <v>3</v>
      </c>
      <c r="B6" s="36"/>
      <c r="C6" s="37">
        <v>7785.99</v>
      </c>
      <c r="D6" s="38"/>
      <c r="E6" s="39"/>
    </row>
    <row r="7" spans="1:5">
      <c r="A7" s="34" t="s">
        <v>4</v>
      </c>
      <c r="B7" s="36"/>
      <c r="C7" s="37">
        <v>810</v>
      </c>
      <c r="D7" s="38"/>
      <c r="E7" s="39"/>
    </row>
    <row r="8" spans="1:5">
      <c r="A8" s="34" t="s">
        <v>5</v>
      </c>
      <c r="B8" s="36"/>
      <c r="C8" s="37">
        <v>9</v>
      </c>
      <c r="D8" s="38"/>
      <c r="E8" s="39"/>
    </row>
    <row r="9" spans="1:5">
      <c r="A9" s="34" t="s">
        <v>6</v>
      </c>
      <c r="B9" s="36"/>
      <c r="C9" s="37">
        <v>27000</v>
      </c>
      <c r="D9" s="38"/>
      <c r="E9" s="39"/>
    </row>
    <row r="10" spans="1:5">
      <c r="A10" s="4"/>
      <c r="B10" s="5" t="s">
        <v>51</v>
      </c>
      <c r="C10" s="4"/>
      <c r="D10" s="6">
        <f>C6*C8</f>
        <v>70073.91</v>
      </c>
      <c r="E10" s="5"/>
    </row>
    <row r="11" spans="1:5">
      <c r="A11" s="4"/>
      <c r="B11" s="5" t="s">
        <v>58</v>
      </c>
      <c r="C11" s="4"/>
      <c r="D11" s="6">
        <f>D10+(C9/12)</f>
        <v>72323.91</v>
      </c>
      <c r="E11" s="5"/>
    </row>
    <row r="12" spans="1:5">
      <c r="A12" s="34" t="s">
        <v>7</v>
      </c>
      <c r="B12" s="36"/>
      <c r="C12" s="34">
        <f>(C6*C8*12)+C9</f>
        <v>867886.92</v>
      </c>
      <c r="D12" s="35"/>
      <c r="E12" s="36"/>
    </row>
    <row r="13" spans="1:5">
      <c r="A13" s="34" t="s">
        <v>8</v>
      </c>
      <c r="B13" s="35"/>
      <c r="C13" s="35"/>
      <c r="D13" s="35"/>
      <c r="E13" s="36"/>
    </row>
    <row r="14" spans="1:5" ht="25.5">
      <c r="A14" s="7"/>
      <c r="B14" s="8" t="s">
        <v>12</v>
      </c>
      <c r="C14" s="8" t="s">
        <v>13</v>
      </c>
      <c r="D14" s="9" t="s">
        <v>14</v>
      </c>
      <c r="E14" s="8" t="s">
        <v>15</v>
      </c>
    </row>
    <row r="15" spans="1:5" ht="13.5">
      <c r="A15" s="10">
        <v>1</v>
      </c>
      <c r="B15" s="11" t="s">
        <v>9</v>
      </c>
      <c r="C15" s="12">
        <f>C16+C17</f>
        <v>13796.893842333335</v>
      </c>
      <c r="D15" s="12">
        <f>D16+D17</f>
        <v>1.8649051620068011</v>
      </c>
      <c r="E15" s="12">
        <f>E16+E17</f>
        <v>165562.726108</v>
      </c>
    </row>
    <row r="16" spans="1:5">
      <c r="A16" s="13" t="s">
        <v>10</v>
      </c>
      <c r="B16" s="1" t="s">
        <v>11</v>
      </c>
      <c r="C16" s="14">
        <f>(D10*12.59%)+(C9*12.59%/12)</f>
        <v>9105.580269</v>
      </c>
      <c r="D16" s="15">
        <f>C16/C6</f>
        <v>1.1694826565407868</v>
      </c>
      <c r="E16" s="15">
        <f>C16*12</f>
        <v>109266.96322800001</v>
      </c>
    </row>
    <row r="17" spans="1:5">
      <c r="A17" s="7" t="s">
        <v>16</v>
      </c>
      <c r="B17" s="1" t="s">
        <v>17</v>
      </c>
      <c r="C17" s="16">
        <f>SUM(C18:C20)</f>
        <v>4691.3135733333338</v>
      </c>
      <c r="D17" s="16">
        <f>SUM(D18:D21)</f>
        <v>0.69542250546601436</v>
      </c>
      <c r="E17" s="16">
        <f t="shared" ref="E17" si="0">SUM(E18:E20)</f>
        <v>56295.762880000002</v>
      </c>
    </row>
    <row r="18" spans="1:5">
      <c r="A18" s="13" t="s">
        <v>18</v>
      </c>
      <c r="B18" s="1" t="s">
        <v>19</v>
      </c>
      <c r="C18" s="15">
        <f>E18/12</f>
        <v>206.58333333333334</v>
      </c>
      <c r="D18" s="15">
        <f>C18/C6</f>
        <v>2.6532699545380015E-2</v>
      </c>
      <c r="E18" s="14">
        <v>2479</v>
      </c>
    </row>
    <row r="19" spans="1:5" ht="38.25">
      <c r="A19" s="13" t="s">
        <v>20</v>
      </c>
      <c r="B19" s="2" t="s">
        <v>21</v>
      </c>
      <c r="C19" s="15">
        <f>D19*C6</f>
        <v>2102.2173000000003</v>
      </c>
      <c r="D19" s="1">
        <v>0.27</v>
      </c>
      <c r="E19" s="15">
        <f>C19*12</f>
        <v>25226.607600000003</v>
      </c>
    </row>
    <row r="20" spans="1:5">
      <c r="A20" s="13" t="s">
        <v>22</v>
      </c>
      <c r="B20" s="1" t="s">
        <v>23</v>
      </c>
      <c r="C20" s="15">
        <f>D10*3.4%</f>
        <v>2382.5129400000001</v>
      </c>
      <c r="D20" s="15">
        <f>C20/C6</f>
        <v>0.30599999999999999</v>
      </c>
      <c r="E20" s="15">
        <f>C20*12</f>
        <v>28590.155279999999</v>
      </c>
    </row>
    <row r="21" spans="1:5">
      <c r="A21" s="13" t="s">
        <v>60</v>
      </c>
      <c r="B21" s="1" t="s">
        <v>61</v>
      </c>
      <c r="C21" s="15">
        <f>E21/12</f>
        <v>723.23910000000012</v>
      </c>
      <c r="D21" s="15">
        <f>C21/C6</f>
        <v>9.2889805920634394E-2</v>
      </c>
      <c r="E21" s="15">
        <f>C12*1%</f>
        <v>8678.869200000001</v>
      </c>
    </row>
    <row r="22" spans="1:5" ht="13.5">
      <c r="A22" s="17" t="s">
        <v>24</v>
      </c>
      <c r="B22" s="11" t="s">
        <v>25</v>
      </c>
      <c r="C22" s="12">
        <f>C23+C27+C32</f>
        <v>43703.571266666659</v>
      </c>
      <c r="D22" s="12">
        <f>D23+D27+D32</f>
        <v>5.613103955523532</v>
      </c>
      <c r="E22" s="12">
        <f>E23+E27+E32</f>
        <v>524442.85519999999</v>
      </c>
    </row>
    <row r="23" spans="1:5">
      <c r="A23" s="18" t="s">
        <v>26</v>
      </c>
      <c r="B23" s="19" t="s">
        <v>27</v>
      </c>
      <c r="C23" s="20">
        <f>SUM(C24:C26)</f>
        <v>1819.9643666666668</v>
      </c>
      <c r="D23" s="20">
        <f>SUM(D24:D26)</f>
        <v>0.23374861342830733</v>
      </c>
      <c r="E23" s="20">
        <f>SUM(E24:E26)</f>
        <v>21839.572400000005</v>
      </c>
    </row>
    <row r="24" spans="1:5">
      <c r="A24" s="13" t="s">
        <v>28</v>
      </c>
      <c r="B24" s="2" t="s">
        <v>55</v>
      </c>
      <c r="C24" s="15">
        <f>D24*C6</f>
        <v>1401.4782</v>
      </c>
      <c r="D24" s="1">
        <v>0.18</v>
      </c>
      <c r="E24" s="15">
        <f>C24*12</f>
        <v>16817.738400000002</v>
      </c>
    </row>
    <row r="25" spans="1:5">
      <c r="A25" s="13" t="s">
        <v>29</v>
      </c>
      <c r="B25" s="1" t="s">
        <v>30</v>
      </c>
      <c r="C25" s="15">
        <f>D25*C6</f>
        <v>389.29950000000002</v>
      </c>
      <c r="D25" s="1">
        <v>0.05</v>
      </c>
      <c r="E25" s="15">
        <f>C25*12</f>
        <v>4671.5940000000001</v>
      </c>
    </row>
    <row r="26" spans="1:5">
      <c r="A26" s="21" t="s">
        <v>31</v>
      </c>
      <c r="B26" s="1" t="s">
        <v>52</v>
      </c>
      <c r="C26" s="1">
        <f>E26/12</f>
        <v>29.186666666666667</v>
      </c>
      <c r="D26" s="22">
        <f>C26/C6</f>
        <v>3.7486134283073401E-3</v>
      </c>
      <c r="E26" s="23">
        <v>350.24</v>
      </c>
    </row>
    <row r="27" spans="1:5">
      <c r="A27" s="18" t="s">
        <v>32</v>
      </c>
      <c r="B27" s="24" t="s">
        <v>33</v>
      </c>
      <c r="C27" s="20">
        <f>SUM(C28:C31)</f>
        <v>19776.4146</v>
      </c>
      <c r="D27" s="20">
        <f>SUM(D28:D31)</f>
        <v>2.54</v>
      </c>
      <c r="E27" s="20">
        <f>SUM(E28:E31)</f>
        <v>237316.97519999999</v>
      </c>
    </row>
    <row r="28" spans="1:5">
      <c r="A28" s="13" t="s">
        <v>34</v>
      </c>
      <c r="B28" s="2" t="s">
        <v>56</v>
      </c>
      <c r="C28" s="15">
        <f>D28*C6</f>
        <v>13625.4825</v>
      </c>
      <c r="D28" s="1">
        <v>1.75</v>
      </c>
      <c r="E28" s="15">
        <f>C28*12</f>
        <v>163505.79</v>
      </c>
    </row>
    <row r="29" spans="1:5">
      <c r="A29" s="13" t="s">
        <v>35</v>
      </c>
      <c r="B29" s="1" t="s">
        <v>30</v>
      </c>
      <c r="C29" s="15">
        <f>D29*C6</f>
        <v>700.73910000000001</v>
      </c>
      <c r="D29" s="1">
        <v>0.09</v>
      </c>
      <c r="E29" s="15">
        <f>C29*12</f>
        <v>8408.869200000001</v>
      </c>
    </row>
    <row r="30" spans="1:5">
      <c r="A30" s="21" t="s">
        <v>36</v>
      </c>
      <c r="B30" s="1" t="s">
        <v>37</v>
      </c>
      <c r="C30" s="15">
        <f>D30*C6</f>
        <v>233.57969999999997</v>
      </c>
      <c r="D30" s="1">
        <v>0.03</v>
      </c>
      <c r="E30" s="15">
        <f>C30*12</f>
        <v>2802.9563999999996</v>
      </c>
    </row>
    <row r="31" spans="1:5">
      <c r="A31" s="21" t="s">
        <v>72</v>
      </c>
      <c r="B31" s="1" t="s">
        <v>38</v>
      </c>
      <c r="C31" s="15">
        <f>D31*C6</f>
        <v>5216.6133</v>
      </c>
      <c r="D31" s="1">
        <v>0.67</v>
      </c>
      <c r="E31" s="15">
        <f>C31*12</f>
        <v>62599.359599999996</v>
      </c>
    </row>
    <row r="32" spans="1:5" ht="25.5">
      <c r="A32" s="18" t="s">
        <v>39</v>
      </c>
      <c r="B32" s="19" t="s">
        <v>40</v>
      </c>
      <c r="C32" s="20">
        <f>SUM(C33:C38)</f>
        <v>22107.192299999992</v>
      </c>
      <c r="D32" s="20">
        <f>SUM(D33:D38)</f>
        <v>2.8393553420952244</v>
      </c>
      <c r="E32" s="20">
        <f>SUM(E33:E38)</f>
        <v>265286.3076</v>
      </c>
    </row>
    <row r="33" spans="1:5" ht="25.5">
      <c r="A33" s="13" t="s">
        <v>41</v>
      </c>
      <c r="B33" s="2" t="s">
        <v>57</v>
      </c>
      <c r="C33" s="15">
        <f>D33*C6</f>
        <v>19698.554699999997</v>
      </c>
      <c r="D33" s="1">
        <v>2.5299999999999998</v>
      </c>
      <c r="E33" s="15">
        <f>C33*12</f>
        <v>236382.65639999998</v>
      </c>
    </row>
    <row r="34" spans="1:5">
      <c r="A34" s="13" t="s">
        <v>43</v>
      </c>
      <c r="B34" s="1" t="s">
        <v>42</v>
      </c>
      <c r="C34" s="15">
        <f>D34*C6</f>
        <v>700.73910000000001</v>
      </c>
      <c r="D34" s="1">
        <v>0.09</v>
      </c>
      <c r="E34" s="15">
        <f t="shared" ref="E34:E38" si="1">C34*12</f>
        <v>8408.869200000001</v>
      </c>
    </row>
    <row r="35" spans="1:5">
      <c r="A35" s="13" t="s">
        <v>44</v>
      </c>
      <c r="B35" s="1" t="s">
        <v>45</v>
      </c>
      <c r="C35" s="15">
        <f>D35*C6</f>
        <v>155.71979999999999</v>
      </c>
      <c r="D35" s="1">
        <v>0.02</v>
      </c>
      <c r="E35" s="15">
        <f t="shared" si="1"/>
        <v>1868.6376</v>
      </c>
    </row>
    <row r="36" spans="1:5">
      <c r="A36" s="13" t="s">
        <v>46</v>
      </c>
      <c r="B36" s="1" t="s">
        <v>47</v>
      </c>
      <c r="C36" s="15">
        <f>D36*C6</f>
        <v>233.57969999999997</v>
      </c>
      <c r="D36" s="1">
        <v>0.03</v>
      </c>
      <c r="E36" s="15">
        <f t="shared" si="1"/>
        <v>2802.9563999999996</v>
      </c>
    </row>
    <row r="37" spans="1:5">
      <c r="A37" s="21" t="s">
        <v>48</v>
      </c>
      <c r="B37" s="1" t="s">
        <v>49</v>
      </c>
      <c r="C37" s="25">
        <f>E37/12</f>
        <v>540</v>
      </c>
      <c r="D37" s="26">
        <f>C37/C6</f>
        <v>6.9355342095224884E-2</v>
      </c>
      <c r="E37" s="25">
        <v>6480</v>
      </c>
    </row>
    <row r="38" spans="1:5">
      <c r="A38" s="13" t="s">
        <v>50</v>
      </c>
      <c r="B38" s="1" t="s">
        <v>30</v>
      </c>
      <c r="C38" s="15">
        <f>D38*C6</f>
        <v>778.59900000000005</v>
      </c>
      <c r="D38" s="1">
        <v>0.1</v>
      </c>
      <c r="E38" s="15">
        <f t="shared" si="1"/>
        <v>9343.1880000000001</v>
      </c>
    </row>
    <row r="39" spans="1:5">
      <c r="A39" s="18" t="s">
        <v>62</v>
      </c>
      <c r="B39" s="24" t="s">
        <v>53</v>
      </c>
      <c r="C39" s="20">
        <f>D39*C6</f>
        <v>11850.205791</v>
      </c>
      <c r="D39" s="20">
        <f>C8-D15-D22</f>
        <v>1.5219908824696669</v>
      </c>
      <c r="E39" s="20">
        <f>C39*12</f>
        <v>142202.469492</v>
      </c>
    </row>
    <row r="40" spans="1:5">
      <c r="A40" s="13" t="s">
        <v>65</v>
      </c>
      <c r="B40" s="1" t="s">
        <v>67</v>
      </c>
      <c r="C40" s="15">
        <f>E40/12</f>
        <v>833.33333333333337</v>
      </c>
      <c r="D40" s="15">
        <f>C40/C6</f>
        <v>0.1070298489123841</v>
      </c>
      <c r="E40" s="23">
        <v>10000</v>
      </c>
    </row>
    <row r="41" spans="1:5">
      <c r="A41" s="13" t="s">
        <v>68</v>
      </c>
      <c r="B41" s="1" t="s">
        <v>69</v>
      </c>
      <c r="C41" s="15">
        <f t="shared" ref="C41:C43" si="2">E41/12</f>
        <v>2666.6666666666665</v>
      </c>
      <c r="D41" s="15">
        <f>C41/C6</f>
        <v>0.34249551651962906</v>
      </c>
      <c r="E41" s="23">
        <v>32000</v>
      </c>
    </row>
    <row r="42" spans="1:5">
      <c r="A42" s="13" t="s">
        <v>70</v>
      </c>
      <c r="B42" s="1" t="s">
        <v>66</v>
      </c>
      <c r="C42" s="15">
        <f>E42/12</f>
        <v>8333.3333333333339</v>
      </c>
      <c r="D42" s="15">
        <f>C42/C6</f>
        <v>1.070298489123841</v>
      </c>
      <c r="E42" s="23">
        <v>100000</v>
      </c>
    </row>
    <row r="43" spans="1:5">
      <c r="A43" s="13"/>
      <c r="B43" s="1"/>
      <c r="C43" s="15">
        <f t="shared" si="2"/>
        <v>0</v>
      </c>
      <c r="D43" s="15">
        <f>C43/C9</f>
        <v>0</v>
      </c>
      <c r="E43" s="23"/>
    </row>
    <row r="44" spans="1:5">
      <c r="A44" s="27"/>
      <c r="B44" s="28" t="s">
        <v>54</v>
      </c>
      <c r="C44" s="29">
        <f>D44*C6</f>
        <v>70073.91</v>
      </c>
      <c r="D44" s="29">
        <f>D39+D22+D15</f>
        <v>9</v>
      </c>
      <c r="E44" s="29">
        <f>C44*12</f>
        <v>840886.92</v>
      </c>
    </row>
    <row r="45" spans="1:5">
      <c r="A45" s="27" t="s">
        <v>63</v>
      </c>
      <c r="B45" s="24" t="s">
        <v>59</v>
      </c>
      <c r="C45" s="24">
        <f>D45*C6</f>
        <v>2250</v>
      </c>
      <c r="D45" s="20">
        <f>C9/C6/12</f>
        <v>0.28898059206343701</v>
      </c>
      <c r="E45" s="24">
        <f>C45*12</f>
        <v>27000</v>
      </c>
    </row>
    <row r="46" spans="1:5">
      <c r="A46" s="13" t="s">
        <v>71</v>
      </c>
      <c r="B46" s="1" t="s">
        <v>66</v>
      </c>
      <c r="C46" s="30">
        <f>E46/12</f>
        <v>2250</v>
      </c>
      <c r="D46" s="15">
        <f>C46/C6</f>
        <v>0.28898059206343701</v>
      </c>
      <c r="E46" s="23">
        <v>27000</v>
      </c>
    </row>
    <row r="47" spans="1:5">
      <c r="A47" s="31"/>
      <c r="B47" s="32"/>
      <c r="C47" s="32"/>
      <c r="D47" s="32"/>
      <c r="E47" s="32"/>
    </row>
    <row r="48" spans="1:5">
      <c r="A48" s="31"/>
      <c r="B48" s="32"/>
      <c r="C48" s="32"/>
      <c r="D48" s="32"/>
      <c r="E48" s="32"/>
    </row>
    <row r="49" spans="1:5">
      <c r="A49" s="31"/>
      <c r="B49" s="32"/>
      <c r="C49" s="32"/>
      <c r="D49" s="32"/>
      <c r="E49" s="32"/>
    </row>
    <row r="50" spans="1:5">
      <c r="A50" s="31"/>
      <c r="B50" s="32"/>
      <c r="C50" s="32"/>
      <c r="D50" s="32"/>
      <c r="E50" s="32"/>
    </row>
  </sheetData>
  <mergeCells count="16">
    <mergeCell ref="A1:E3"/>
    <mergeCell ref="A4:B4"/>
    <mergeCell ref="A5:B5"/>
    <mergeCell ref="A6:B6"/>
    <mergeCell ref="A7:B7"/>
    <mergeCell ref="A13:E13"/>
    <mergeCell ref="A9:B9"/>
    <mergeCell ref="C4:E4"/>
    <mergeCell ref="C5:E5"/>
    <mergeCell ref="C6:E6"/>
    <mergeCell ref="C7:E7"/>
    <mergeCell ref="C8:E8"/>
    <mergeCell ref="C9:E9"/>
    <mergeCell ref="A12:B12"/>
    <mergeCell ref="C12:E12"/>
    <mergeCell ref="A8:B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Шукшина, 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PTO-1DDA40AE9B1</cp:lastModifiedBy>
  <cp:lastPrinted>2021-11-30T04:26:29Z</cp:lastPrinted>
  <dcterms:created xsi:type="dcterms:W3CDTF">2021-10-01T06:56:05Z</dcterms:created>
  <dcterms:modified xsi:type="dcterms:W3CDTF">2021-12-13T03:23:25Z</dcterms:modified>
</cp:coreProperties>
</file>