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Г.Исакова, 270" sheetId="1" r:id="rId1"/>
  </sheets>
  <calcPr calcId="125725"/>
</workbook>
</file>

<file path=xl/calcChain.xml><?xml version="1.0" encoding="utf-8"?>
<calcChain xmlns="http://schemas.openxmlformats.org/spreadsheetml/2006/main">
  <c r="C38" i="1"/>
  <c r="D38" s="1"/>
  <c r="C47" l="1"/>
  <c r="D47" s="1"/>
  <c r="C48"/>
  <c r="D48" s="1"/>
  <c r="C46"/>
  <c r="D46" s="1"/>
  <c r="C43"/>
  <c r="D43" s="1"/>
  <c r="C42"/>
  <c r="D42" l="1"/>
  <c r="D45"/>
  <c r="C45" s="1"/>
  <c r="E45" s="1"/>
  <c r="C26"/>
  <c r="D26" s="1"/>
  <c r="C31"/>
  <c r="E31" s="1"/>
  <c r="C32"/>
  <c r="E32" s="1"/>
  <c r="E39" l="1"/>
  <c r="D33"/>
  <c r="C40"/>
  <c r="E40" s="1"/>
  <c r="C37"/>
  <c r="C36"/>
  <c r="E36" s="1"/>
  <c r="C35"/>
  <c r="E35" s="1"/>
  <c r="E29"/>
  <c r="D29"/>
  <c r="D27" s="1"/>
  <c r="C30"/>
  <c r="E30" s="1"/>
  <c r="D23"/>
  <c r="C25"/>
  <c r="E25" s="1"/>
  <c r="C34"/>
  <c r="E34" s="1"/>
  <c r="C28"/>
  <c r="E28" s="1"/>
  <c r="C24"/>
  <c r="C23" s="1"/>
  <c r="C18"/>
  <c r="C19"/>
  <c r="E27" l="1"/>
  <c r="E19"/>
  <c r="E37"/>
  <c r="C33"/>
  <c r="D18"/>
  <c r="E24"/>
  <c r="E23" s="1"/>
  <c r="C27"/>
  <c r="D22"/>
  <c r="D10"/>
  <c r="C12"/>
  <c r="C16" l="1"/>
  <c r="E21"/>
  <c r="C21" s="1"/>
  <c r="D21" s="1"/>
  <c r="C22"/>
  <c r="C20"/>
  <c r="E20" s="1"/>
  <c r="E17" s="1"/>
  <c r="D11"/>
  <c r="E33"/>
  <c r="E22" s="1"/>
  <c r="C17" l="1"/>
  <c r="D20"/>
  <c r="D17" s="1"/>
  <c r="C15"/>
  <c r="D16"/>
  <c r="E16"/>
  <c r="E15" s="1"/>
  <c r="D15" l="1"/>
  <c r="D41" s="1"/>
  <c r="D44" s="1"/>
  <c r="C44" s="1"/>
  <c r="E44" s="1"/>
  <c r="C41" l="1"/>
  <c r="E41" s="1"/>
</calcChain>
</file>

<file path=xl/sharedStrings.xml><?xml version="1.0" encoding="utf-8"?>
<sst xmlns="http://schemas.openxmlformats.org/spreadsheetml/2006/main" count="81" uniqueCount="78">
  <si>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</si>
  <si>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</si>
  <si>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</si>
  <si>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</si>
  <si>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</si>
  <si>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</si>
  <si>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</si>
  <si>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</si>
  <si>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</si>
  <si>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</si>
  <si>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</si>
  <si>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</si>
  <si>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</si>
  <si>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</si>
  <si>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</si>
  <si>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</si>
  <si>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</si>
  <si>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</si>
  <si>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</si>
  <si>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</si>
  <si>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</si>
  <si>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</si>
  <si>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</si>
  <si>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</si>
  <si>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</si>
  <si>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</si>
  <si>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</si>
  <si>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</si>
  <si>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</si>
  <si>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</si>
  <si>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</si>
  <si>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</si>
  <si>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</si>
  <si>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</si>
  <si>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</si>
  <si>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</si>
  <si>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</si>
  <si>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</si>
  <si>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</si>
  <si>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</si>
  <si>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</si>
  <si>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</si>
  <si>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</si>
  <si>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</si>
  <si>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</si>
  <si>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</si>
  <si>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</si>
  <si>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</si>
  <si>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</si>
  <si>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</si>
  <si>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</si>
  <si>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</si>
  <si>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</si>
  <si>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</si>
  <si>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</si>
  <si>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</si>
  <si>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</si>
  <si>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</si>
  <si>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</si>
  <si>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</si>
  <si>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</si>
  <si>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</si>
  <si>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</si>
  <si>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</si>
  <si>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</si>
  <si>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</si>
  <si>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</si>
  <si>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</si>
  <si>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</si>
  <si>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План работ и услуг по содержанию и ремонту общего имущества МКД на 2022 год по адресу: г.Барнаул ул.Г.Исакова, 270</t>
  </si>
  <si>
    <t>3.1.</t>
  </si>
  <si>
    <t>3.2.</t>
  </si>
  <si>
    <t>Ремонт межпанельных швов по заявкам</t>
  </si>
  <si>
    <t>Участие в комфортной среде</t>
  </si>
  <si>
    <t>4.1.</t>
  </si>
  <si>
    <t>4.2.</t>
  </si>
  <si>
    <t>4.3.</t>
  </si>
  <si>
    <t>Обрезка деревьев по комфортной среде при необходимости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</si>
</sst>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0" fontId="0" fillId="0" borderId="1" xfId="0" applyFont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31" zoomScaleNormal="100" workbookViewId="0">
      <selection activeCell="A49" sqref="A49:XFD49"/>
    </sheetView>
  </sheetViews>
  <sheetFormatPr defaultRowHeight="12.75"/>
  <cols>
    <col min="1" max="1" width="8.5703125" style="34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1" spans="1:5" s="35" customFormat="1" ht="11.25">
      <c r="A1" s="42" t="s">
        <v>69</v>
      </c>
      <c r="B1" s="42"/>
      <c r="C1" s="42"/>
      <c r="D1" s="42"/>
      <c r="E1" s="42"/>
    </row>
    <row r="2" spans="1:5">
      <c r="A2" s="42"/>
      <c r="B2" s="42"/>
      <c r="C2" s="42"/>
      <c r="D2" s="42"/>
      <c r="E2" s="42"/>
    </row>
    <row r="3" spans="1:5">
      <c r="A3" s="43"/>
      <c r="B3" s="43"/>
      <c r="C3" s="43"/>
      <c r="D3" s="43"/>
      <c r="E3" s="43"/>
    </row>
    <row r="4" spans="1:5">
      <c r="A4" s="36" t="s">
        <v>0</v>
      </c>
      <c r="B4" s="38"/>
      <c r="C4" s="36" t="s">
        <v>1</v>
      </c>
      <c r="D4" s="37"/>
      <c r="E4" s="38"/>
    </row>
    <row r="5" spans="1:5">
      <c r="A5" s="36" t="s">
        <v>2</v>
      </c>
      <c r="B5" s="38"/>
      <c r="C5" s="39">
        <v>5</v>
      </c>
      <c r="D5" s="40"/>
      <c r="E5" s="41"/>
    </row>
    <row r="6" spans="1:5">
      <c r="A6" s="36" t="s">
        <v>3</v>
      </c>
      <c r="B6" s="38"/>
      <c r="C6" s="39">
        <v>9361.1200000000008</v>
      </c>
      <c r="D6" s="40"/>
      <c r="E6" s="41"/>
    </row>
    <row r="7" spans="1:5">
      <c r="A7" s="36" t="s">
        <v>4</v>
      </c>
      <c r="B7" s="38"/>
      <c r="C7" s="39">
        <v>1112</v>
      </c>
      <c r="D7" s="40"/>
      <c r="E7" s="41"/>
    </row>
    <row r="8" spans="1:5">
      <c r="A8" s="36" t="s">
        <v>5</v>
      </c>
      <c r="B8" s="38"/>
      <c r="C8" s="39">
        <v>10</v>
      </c>
      <c r="D8" s="40"/>
      <c r="E8" s="41"/>
    </row>
    <row r="9" spans="1:5">
      <c r="A9" s="36" t="s">
        <v>6</v>
      </c>
      <c r="B9" s="38"/>
      <c r="C9" s="39">
        <v>76888</v>
      </c>
      <c r="D9" s="40"/>
      <c r="E9" s="41"/>
    </row>
    <row r="10" spans="1:5">
      <c r="A10" s="4"/>
      <c r="B10" s="5" t="s">
        <v>56</v>
      </c>
      <c r="C10" s="4"/>
      <c r="D10" s="6">
        <f>C6*C8</f>
        <v>93611.200000000012</v>
      </c>
      <c r="E10" s="5"/>
    </row>
    <row r="11" spans="1:5">
      <c r="A11" s="4"/>
      <c r="B11" s="5" t="s">
        <v>63</v>
      </c>
      <c r="C11" s="4"/>
      <c r="D11" s="6">
        <f>D10+(C9/12)</f>
        <v>100018.53333333334</v>
      </c>
      <c r="E11" s="5"/>
    </row>
    <row r="12" spans="1:5">
      <c r="A12" s="36" t="s">
        <v>7</v>
      </c>
      <c r="B12" s="38"/>
      <c r="C12" s="36">
        <f>(C6*C8*12)+C9</f>
        <v>1200222.4000000001</v>
      </c>
      <c r="D12" s="37"/>
      <c r="E12" s="38"/>
    </row>
    <row r="13" spans="1:5">
      <c r="A13" s="36" t="s">
        <v>8</v>
      </c>
      <c r="B13" s="37"/>
      <c r="C13" s="37"/>
      <c r="D13" s="37"/>
      <c r="E13" s="38"/>
    </row>
    <row r="14" spans="1:5" ht="25.5">
      <c r="A14" s="7"/>
      <c r="B14" s="8" t="s">
        <v>12</v>
      </c>
      <c r="C14" s="8" t="s">
        <v>13</v>
      </c>
      <c r="D14" s="9" t="s">
        <v>14</v>
      </c>
      <c r="E14" s="8" t="s">
        <v>15</v>
      </c>
    </row>
    <row r="15" spans="1:5" ht="13.5">
      <c r="A15" s="10">
        <v>1</v>
      </c>
      <c r="B15" s="11" t="s">
        <v>9</v>
      </c>
      <c r="C15" s="12">
        <f>C16+C17</f>
        <v>22409.50746666667</v>
      </c>
      <c r="D15" s="12">
        <f>D16+D17</f>
        <v>2.5007363221494865</v>
      </c>
      <c r="E15" s="12">
        <f>E16+E17</f>
        <v>268914.08960000006</v>
      </c>
    </row>
    <row r="16" spans="1:5">
      <c r="A16" s="13" t="s">
        <v>10</v>
      </c>
      <c r="B16" s="1" t="s">
        <v>11</v>
      </c>
      <c r="C16" s="14">
        <f>(D10*13.8%)+(C9*13.8%/12)</f>
        <v>13802.557600000002</v>
      </c>
      <c r="D16" s="15">
        <f>C16/C6</f>
        <v>1.4744557916146788</v>
      </c>
      <c r="E16" s="15">
        <f>C16*12</f>
        <v>165630.69120000003</v>
      </c>
    </row>
    <row r="17" spans="1:5">
      <c r="A17" s="7" t="s">
        <v>16</v>
      </c>
      <c r="B17" s="1" t="s">
        <v>17</v>
      </c>
      <c r="C17" s="16">
        <f>SUM(C18:C20)</f>
        <v>8606.9498666666677</v>
      </c>
      <c r="D17" s="16">
        <f>SUM(D18:D21)</f>
        <v>1.0262805305348077</v>
      </c>
      <c r="E17" s="16">
        <f t="shared" ref="E17" si="0">SUM(E18:E20)</f>
        <v>103283.39840000001</v>
      </c>
    </row>
    <row r="18" spans="1:5">
      <c r="A18" s="13" t="s">
        <v>18</v>
      </c>
      <c r="B18" s="1" t="s">
        <v>19</v>
      </c>
      <c r="C18" s="15">
        <f>E18/12</f>
        <v>2896.6666666666665</v>
      </c>
      <c r="D18" s="15">
        <f>C18/C6</f>
        <v>0.30943590795403397</v>
      </c>
      <c r="E18" s="14">
        <v>34760</v>
      </c>
    </row>
    <row r="19" spans="1:5" ht="38.25">
      <c r="A19" s="13" t="s">
        <v>20</v>
      </c>
      <c r="B19" s="2" t="s">
        <v>21</v>
      </c>
      <c r="C19" s="15">
        <f>D19*C6</f>
        <v>2527.5024000000003</v>
      </c>
      <c r="D19" s="1">
        <v>0.27</v>
      </c>
      <c r="E19" s="15">
        <f>C19*12</f>
        <v>30330.028800000004</v>
      </c>
    </row>
    <row r="20" spans="1:5">
      <c r="A20" s="13" t="s">
        <v>22</v>
      </c>
      <c r="B20" s="1" t="s">
        <v>23</v>
      </c>
      <c r="C20" s="15">
        <f>D10*3.4%</f>
        <v>3182.7808000000005</v>
      </c>
      <c r="D20" s="15">
        <f>C20/C6</f>
        <v>0.34</v>
      </c>
      <c r="E20" s="15">
        <f>C20*12</f>
        <v>38193.369600000005</v>
      </c>
    </row>
    <row r="21" spans="1:5">
      <c r="A21" s="13" t="s">
        <v>65</v>
      </c>
      <c r="B21" s="1" t="s">
        <v>66</v>
      </c>
      <c r="C21" s="15">
        <f>E21/12</f>
        <v>1000.1853333333335</v>
      </c>
      <c r="D21" s="15">
        <f>C21/C6</f>
        <v>0.10684462258077382</v>
      </c>
      <c r="E21" s="15">
        <f>C12*1%</f>
        <v>12002.224000000002</v>
      </c>
    </row>
    <row r="22" spans="1:5" ht="13.5">
      <c r="A22" s="17" t="s">
        <v>24</v>
      </c>
      <c r="B22" s="11" t="s">
        <v>25</v>
      </c>
      <c r="C22" s="12">
        <f>C23+C27+C33</f>
        <v>57338.421466666674</v>
      </c>
      <c r="D22" s="12">
        <f>D23+D27+D33</f>
        <v>6.1251668034024407</v>
      </c>
      <c r="E22" s="12">
        <f>E23+E27+E33</f>
        <v>688061.05759999994</v>
      </c>
    </row>
    <row r="23" spans="1:5">
      <c r="A23" s="18" t="s">
        <v>26</v>
      </c>
      <c r="B23" s="19" t="s">
        <v>27</v>
      </c>
      <c r="C23" s="20">
        <f>SUM(C24:C26)</f>
        <v>2189.5409333333332</v>
      </c>
      <c r="D23" s="20">
        <f>SUM(D24:D26)</f>
        <v>0.23389732567612989</v>
      </c>
      <c r="E23" s="20">
        <f>SUM(E24:E26)</f>
        <v>26274.4912</v>
      </c>
    </row>
    <row r="24" spans="1:5">
      <c r="A24" s="13" t="s">
        <v>28</v>
      </c>
      <c r="B24" s="2" t="s">
        <v>60</v>
      </c>
      <c r="C24" s="15">
        <f>D24*C6</f>
        <v>1685.0016000000001</v>
      </c>
      <c r="D24" s="1">
        <v>0.18</v>
      </c>
      <c r="E24" s="15">
        <f>C24*12</f>
        <v>20220.019200000002</v>
      </c>
    </row>
    <row r="25" spans="1:5">
      <c r="A25" s="13" t="s">
        <v>29</v>
      </c>
      <c r="B25" s="1" t="s">
        <v>30</v>
      </c>
      <c r="C25" s="15">
        <f>D25*C6</f>
        <v>468.05600000000004</v>
      </c>
      <c r="D25" s="1">
        <v>0.05</v>
      </c>
      <c r="E25" s="15">
        <f>C25*12</f>
        <v>5616.6720000000005</v>
      </c>
    </row>
    <row r="26" spans="1:5">
      <c r="A26" s="21" t="s">
        <v>31</v>
      </c>
      <c r="B26" s="1" t="s">
        <v>57</v>
      </c>
      <c r="C26" s="15">
        <f>E26/12</f>
        <v>36.483333333333334</v>
      </c>
      <c r="D26" s="22">
        <f>C26/C6</f>
        <v>3.8973256761299217E-3</v>
      </c>
      <c r="E26" s="23">
        <v>437.8</v>
      </c>
    </row>
    <row r="27" spans="1:5">
      <c r="A27" s="18" t="s">
        <v>32</v>
      </c>
      <c r="B27" s="24" t="s">
        <v>33</v>
      </c>
      <c r="C27" s="20">
        <f>SUM(C28:C32)</f>
        <v>28477.244800000004</v>
      </c>
      <c r="D27" s="20">
        <f>SUM(D28:D32)</f>
        <v>3.0420766745859464</v>
      </c>
      <c r="E27" s="20">
        <f>SUM(E28:E32)</f>
        <v>341726.9376</v>
      </c>
    </row>
    <row r="28" spans="1:5">
      <c r="A28" s="13" t="s">
        <v>34</v>
      </c>
      <c r="B28" s="2" t="s">
        <v>61</v>
      </c>
      <c r="C28" s="15">
        <f>D28*C6</f>
        <v>16381.960000000001</v>
      </c>
      <c r="D28" s="1">
        <v>1.75</v>
      </c>
      <c r="E28" s="15">
        <f>C28*12</f>
        <v>196583.52000000002</v>
      </c>
    </row>
    <row r="29" spans="1:5">
      <c r="A29" s="21" t="s">
        <v>35</v>
      </c>
      <c r="B29" s="1" t="s">
        <v>36</v>
      </c>
      <c r="C29" s="23">
        <v>4700</v>
      </c>
      <c r="D29" s="15">
        <f>C29/C6</f>
        <v>0.50207667458594696</v>
      </c>
      <c r="E29" s="1">
        <f>C29*12</f>
        <v>56400</v>
      </c>
    </row>
    <row r="30" spans="1:5">
      <c r="A30" s="13" t="s">
        <v>37</v>
      </c>
      <c r="B30" s="1" t="s">
        <v>30</v>
      </c>
      <c r="C30" s="15">
        <f>D30*C6</f>
        <v>842.50080000000003</v>
      </c>
      <c r="D30" s="1">
        <v>0.09</v>
      </c>
      <c r="E30" s="15">
        <f>C30*12</f>
        <v>10110.009600000001</v>
      </c>
    </row>
    <row r="31" spans="1:5">
      <c r="A31" s="21" t="s">
        <v>38</v>
      </c>
      <c r="B31" s="1" t="s">
        <v>40</v>
      </c>
      <c r="C31" s="15">
        <f>D31*C6</f>
        <v>280.83359999999999</v>
      </c>
      <c r="D31" s="1">
        <v>0.03</v>
      </c>
      <c r="E31" s="15">
        <f>C31*12</f>
        <v>3370.0032000000001</v>
      </c>
    </row>
    <row r="32" spans="1:5">
      <c r="A32" s="21" t="s">
        <v>39</v>
      </c>
      <c r="B32" s="1" t="s">
        <v>41</v>
      </c>
      <c r="C32" s="15">
        <f>D32*C6</f>
        <v>6271.9504000000006</v>
      </c>
      <c r="D32" s="1">
        <v>0.67</v>
      </c>
      <c r="E32" s="15">
        <f>C32*12</f>
        <v>75263.404800000004</v>
      </c>
    </row>
    <row r="33" spans="1:5" ht="25.5">
      <c r="A33" s="18" t="s">
        <v>42</v>
      </c>
      <c r="B33" s="19" t="s">
        <v>43</v>
      </c>
      <c r="C33" s="20">
        <f>SUM(C34:C40)</f>
        <v>26671.635733333336</v>
      </c>
      <c r="D33" s="24">
        <f>SUM(D34:D40)</f>
        <v>2.8491928031403644</v>
      </c>
      <c r="E33" s="20">
        <f>SUM(E34:E40)</f>
        <v>320059.62879999995</v>
      </c>
    </row>
    <row r="34" spans="1:5" ht="25.5">
      <c r="A34" s="13" t="s">
        <v>44</v>
      </c>
      <c r="B34" s="2" t="s">
        <v>62</v>
      </c>
      <c r="C34" s="15">
        <f>D34*C6</f>
        <v>23683.633600000001</v>
      </c>
      <c r="D34" s="1">
        <v>2.5299999999999998</v>
      </c>
      <c r="E34" s="15">
        <f>C34*12</f>
        <v>284203.60320000001</v>
      </c>
    </row>
    <row r="35" spans="1:5">
      <c r="A35" s="13" t="s">
        <v>46</v>
      </c>
      <c r="B35" s="1" t="s">
        <v>45</v>
      </c>
      <c r="C35" s="15">
        <f>D35*C6</f>
        <v>842.50080000000003</v>
      </c>
      <c r="D35" s="1">
        <v>0.09</v>
      </c>
      <c r="E35" s="15">
        <f t="shared" ref="E35:E40" si="1">C35*12</f>
        <v>10110.009600000001</v>
      </c>
    </row>
    <row r="36" spans="1:5">
      <c r="A36" s="13" t="s">
        <v>47</v>
      </c>
      <c r="B36" s="1" t="s">
        <v>48</v>
      </c>
      <c r="C36" s="15">
        <f>D36*C6</f>
        <v>187.22240000000002</v>
      </c>
      <c r="D36" s="1">
        <v>0.02</v>
      </c>
      <c r="E36" s="15">
        <f t="shared" si="1"/>
        <v>2246.6688000000004</v>
      </c>
    </row>
    <row r="37" spans="1:5">
      <c r="A37" s="13" t="s">
        <v>49</v>
      </c>
      <c r="B37" s="1" t="s">
        <v>50</v>
      </c>
      <c r="C37" s="15">
        <f>D37*C6</f>
        <v>280.83359999999999</v>
      </c>
      <c r="D37" s="1">
        <v>0.03</v>
      </c>
      <c r="E37" s="15">
        <f t="shared" si="1"/>
        <v>3370.0032000000001</v>
      </c>
    </row>
    <row r="38" spans="1:5">
      <c r="A38" s="21" t="s">
        <v>51</v>
      </c>
      <c r="B38" s="1" t="s">
        <v>52</v>
      </c>
      <c r="C38" s="25">
        <f>E38/12</f>
        <v>741.33333333333337</v>
      </c>
      <c r="D38" s="26">
        <f>C38/C6</f>
        <v>7.9192803140364962E-2</v>
      </c>
      <c r="E38" s="25">
        <v>8896</v>
      </c>
    </row>
    <row r="39" spans="1:5">
      <c r="A39" s="21" t="s">
        <v>53</v>
      </c>
      <c r="B39" s="1" t="s">
        <v>54</v>
      </c>
      <c r="C39" s="14"/>
      <c r="D39" s="1"/>
      <c r="E39" s="15">
        <f t="shared" si="1"/>
        <v>0</v>
      </c>
    </row>
    <row r="40" spans="1:5">
      <c r="A40" s="13" t="s">
        <v>55</v>
      </c>
      <c r="B40" s="1" t="s">
        <v>30</v>
      </c>
      <c r="C40" s="15">
        <f>D40*C6</f>
        <v>936.11200000000008</v>
      </c>
      <c r="D40" s="1">
        <v>0.1</v>
      </c>
      <c r="E40" s="15">
        <f t="shared" si="1"/>
        <v>11233.344000000001</v>
      </c>
    </row>
    <row r="41" spans="1:5">
      <c r="A41" s="18" t="s">
        <v>67</v>
      </c>
      <c r="B41" s="24" t="s">
        <v>58</v>
      </c>
      <c r="C41" s="24">
        <f>D41*C6</f>
        <v>12863.085733333344</v>
      </c>
      <c r="D41" s="20">
        <f>C8-D15-D22</f>
        <v>1.3740968744480728</v>
      </c>
      <c r="E41" s="20">
        <f>C41*12</f>
        <v>154357.02880000015</v>
      </c>
    </row>
    <row r="42" spans="1:5">
      <c r="A42" s="13" t="s">
        <v>70</v>
      </c>
      <c r="B42" s="1" t="s">
        <v>73</v>
      </c>
      <c r="C42" s="15">
        <f>E42/12</f>
        <v>12833.333333333334</v>
      </c>
      <c r="D42" s="15">
        <f>C42/C6</f>
        <v>1.3709185795431884</v>
      </c>
      <c r="E42" s="23">
        <v>154000</v>
      </c>
    </row>
    <row r="43" spans="1:5">
      <c r="A43" s="13" t="s">
        <v>71</v>
      </c>
      <c r="B43" s="27"/>
      <c r="C43" s="15">
        <f t="shared" ref="C43" si="2">E43/12</f>
        <v>0</v>
      </c>
      <c r="D43" s="15">
        <f>C43/C6</f>
        <v>0</v>
      </c>
      <c r="E43" s="23"/>
    </row>
    <row r="44" spans="1:5">
      <c r="A44" s="28"/>
      <c r="B44" s="29" t="s">
        <v>59</v>
      </c>
      <c r="C44" s="30">
        <f>D44*C6</f>
        <v>93611.200000000012</v>
      </c>
      <c r="D44" s="30">
        <f>D41+D22+D15</f>
        <v>10</v>
      </c>
      <c r="E44" s="30">
        <f>C44*12</f>
        <v>1123334.4000000001</v>
      </c>
    </row>
    <row r="45" spans="1:5">
      <c r="A45" s="28" t="s">
        <v>68</v>
      </c>
      <c r="B45" s="24" t="s">
        <v>64</v>
      </c>
      <c r="C45" s="24">
        <f>D45*C6</f>
        <v>6407.3333333333339</v>
      </c>
      <c r="D45" s="20">
        <f>C9/C6/12</f>
        <v>0.68446225807738104</v>
      </c>
      <c r="E45" s="24">
        <f>C45*12</f>
        <v>76888</v>
      </c>
    </row>
    <row r="46" spans="1:5">
      <c r="A46" s="13" t="s">
        <v>74</v>
      </c>
      <c r="B46" s="1" t="s">
        <v>72</v>
      </c>
      <c r="C46" s="31">
        <f>E46/12</f>
        <v>1666.6666666666667</v>
      </c>
      <c r="D46" s="15">
        <f>C46/C6</f>
        <v>0.17804137396664785</v>
      </c>
      <c r="E46" s="23">
        <v>20000</v>
      </c>
    </row>
    <row r="47" spans="1:5">
      <c r="A47" s="13" t="s">
        <v>75</v>
      </c>
      <c r="B47" s="1" t="s">
        <v>73</v>
      </c>
      <c r="C47" s="31">
        <f t="shared" ref="C47:C48" si="3">E47/12</f>
        <v>4684.1066666666666</v>
      </c>
      <c r="D47" s="15">
        <f>C47/C6</f>
        <v>0.50037887204380094</v>
      </c>
      <c r="E47" s="23">
        <v>56209.279999999999</v>
      </c>
    </row>
    <row r="48" spans="1:5">
      <c r="A48" s="13" t="s">
        <v>76</v>
      </c>
      <c r="B48" s="3" t="s">
        <v>77</v>
      </c>
      <c r="C48" s="31">
        <f t="shared" si="3"/>
        <v>0</v>
      </c>
      <c r="D48" s="15">
        <f>C48/C6</f>
        <v>0</v>
      </c>
      <c r="E48" s="23"/>
    </row>
    <row r="49" spans="1:5">
      <c r="A49" s="32"/>
      <c r="B49" s="33"/>
      <c r="C49" s="33"/>
      <c r="D49" s="33"/>
      <c r="E49" s="33"/>
    </row>
    <row r="50" spans="1:5">
      <c r="A50" s="32"/>
      <c r="B50" s="33"/>
      <c r="C50" s="33"/>
      <c r="D50" s="33"/>
      <c r="E50" s="33"/>
    </row>
    <row r="51" spans="1:5">
      <c r="A51" s="32"/>
      <c r="B51" s="33"/>
      <c r="C51" s="33"/>
      <c r="D51" s="33"/>
      <c r="E51" s="33"/>
    </row>
    <row r="52" spans="1:5">
      <c r="A52" s="32"/>
      <c r="B52" s="33"/>
      <c r="C52" s="33"/>
      <c r="D52" s="33"/>
      <c r="E52" s="33"/>
    </row>
  </sheetData>
  <mergeCells count="16">
    <mergeCell ref="A1:E3"/>
    <mergeCell ref="A4:B4"/>
    <mergeCell ref="A5:B5"/>
    <mergeCell ref="A6:B6"/>
    <mergeCell ref="A7:B7"/>
    <mergeCell ref="A13:E13"/>
    <mergeCell ref="A9:B9"/>
    <mergeCell ref="C4:E4"/>
    <mergeCell ref="C5:E5"/>
    <mergeCell ref="C6:E6"/>
    <mergeCell ref="C7:E7"/>
    <mergeCell ref="C8:E8"/>
    <mergeCell ref="C9:E9"/>
    <mergeCell ref="A12:B12"/>
    <mergeCell ref="C12:E12"/>
    <mergeCell ref="A8:B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Г.Исакова, 270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PTO-1DDA40AE9B1</cp:lastModifiedBy>
  <cp:lastPrinted>2021-11-30T02:56:28Z</cp:lastPrinted>
  <dcterms:created xsi:type="dcterms:W3CDTF">2021-10-01T06:56:05Z</dcterms:created>
  <dcterms:modified xsi:type="dcterms:W3CDTF">2021-12-02T04:21:59Z</dcterms:modified>
</cp:coreProperties>
</file>