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firstSheet="2" activeTab="3"/>
  </bookViews>
  <sheets>
    <sheet name="Лист24" sheetId="1" state="hidden" r:id="rId1"/>
    <sheet name="Лист25" sheetId="2" state="hidden" r:id="rId2"/>
    <sheet name="23.11.2020" sheetId="3" r:id="rId3"/>
    <sheet name="01.12.2020" sheetId="4" r:id="rId4"/>
  </sheets>
  <definedNames/>
  <calcPr fullCalcOnLoad="1"/>
</workbook>
</file>

<file path=xl/sharedStrings.xml><?xml version="1.0" encoding="utf-8"?>
<sst xmlns="http://schemas.openxmlformats.org/spreadsheetml/2006/main" count="122" uniqueCount="61">
  <si>
    <t>Утвержден общим собранием собственников</t>
  </si>
  <si>
    <t>План работ и услуг по содержанию и ремонту общего имущества МКД на 2021 год по адресу:                                                                                            Шукшина, 26А</t>
  </si>
  <si>
    <t>Характеристика МКД</t>
  </si>
  <si>
    <t>5-этажный кирпичный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</si>
  <si>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</si>
  <si>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</si>
  <si>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</si>
  <si>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</si>
  <si>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</si>
  <si>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-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</si>
  <si>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</si>
  <si>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</si>
  <si>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</si>
  <si>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</si>
  <si>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</si>
  <si>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</si>
  <si>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</si>
  <si>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</si>
  <si>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</si>
  <si>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</si>
  <si>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</si>
  <si>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</si>
  <si>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</si>
  <si>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</si>
  <si>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</si>
  <si>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</si>
  <si>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</si>
  <si>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</si>
  <si>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</si>
  <si>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</si>
  <si>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</si>
  <si>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</si>
  <si>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</si>
  <si>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</si>
  <si>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</si>
  <si>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</si>
  <si>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</si>
  <si>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</si>
  <si>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</si>
  <si>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2</t>
  </si>
  <si>
    <r>
      <t xml:space="preserve"> </t>
    </r>
    <r>
      <rPr>
        <b/>
        <i/>
        <sz val="10"/>
        <rFont val="Times New Roman"/>
        <family val="1"/>
      </rPr>
      <t xml:space="preserve">Текущий ремонт  общего имущества МКД </t>
    </r>
  </si>
  <si>
    <t>2.1</t>
  </si>
  <si>
    <t>Промывка, опресовка ОС</t>
  </si>
  <si>
    <t>2.2</t>
  </si>
  <si>
    <t>Ремонт подъезда</t>
  </si>
  <si>
    <t>2.3</t>
  </si>
  <si>
    <t xml:space="preserve">ремонт парапета </t>
  </si>
  <si>
    <t>2.4</t>
  </si>
  <si>
    <t>ремонт внешней стены дома кв.10</t>
  </si>
  <si>
    <t>2.5</t>
  </si>
  <si>
    <t>установка поручней</t>
  </si>
  <si>
    <t xml:space="preserve">ИТОГО </t>
  </si>
  <si>
    <t>Остаток денежных средств на текущий ремонт МКД  с 2020 года</t>
  </si>
  <si>
    <t>3.1.</t>
  </si>
  <si>
    <t>3.2.</t>
  </si>
  <si>
    <t>Рекомендуемый тариф</t>
  </si>
  <si>
    <t>Провайдеры:</t>
  </si>
  <si>
    <t>ПАО "Ростелеком"</t>
  </si>
  <si>
    <t>АО «ЭР-Телеком Холдинг»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</si>
  <si>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</si>
  <si>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ремонт выходов подъездов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</si>
</sst>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"/>
  </numFmts>
  <fonts count="9"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72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right"/>
      <protection/>
    </xf>
    <xf numFmtId="164" fontId="4" fillId="0" borderId="0" xfId="21" applyFont="1" applyBorder="1" applyAlignment="1" applyProtection="1">
      <alignment horizontal="left" vertical="top" wrapText="1"/>
      <protection/>
    </xf>
    <xf numFmtId="166" fontId="4" fillId="0" borderId="1" xfId="21" applyNumberFormat="1" applyFont="1" applyBorder="1" applyAlignment="1" applyProtection="1">
      <alignment readingOrder="1"/>
      <protection/>
    </xf>
    <xf numFmtId="164" fontId="4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4" fillId="0" borderId="2" xfId="21" applyFont="1" applyBorder="1" applyAlignment="1" applyProtection="1">
      <alignment horizontal="left" readingOrder="1"/>
      <protection/>
    </xf>
    <xf numFmtId="164" fontId="3" fillId="0" borderId="0" xfId="21" applyFont="1" applyBorder="1" applyAlignment="1" applyProtection="1">
      <alignment horizontal="left"/>
      <protection/>
    </xf>
    <xf numFmtId="166" fontId="4" fillId="0" borderId="2" xfId="21" applyNumberFormat="1" applyFont="1" applyBorder="1" applyAlignment="1" applyProtection="1">
      <alignment readingOrder="1"/>
      <protection/>
    </xf>
    <xf numFmtId="165" fontId="1" fillId="0" borderId="0" xfId="20" applyFont="1" applyFill="1" applyBorder="1" applyAlignment="1" applyProtection="1">
      <alignment/>
      <protection/>
    </xf>
    <xf numFmtId="164" fontId="4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4" fillId="0" borderId="2" xfId="21" applyFont="1" applyBorder="1" applyAlignment="1" applyProtection="1">
      <alignment horizontal="left" vertical="center"/>
      <protection/>
    </xf>
    <xf numFmtId="165" fontId="4" fillId="0" borderId="3" xfId="21" applyNumberFormat="1" applyFont="1" applyBorder="1" applyAlignment="1" applyProtection="1">
      <alignment horizontal="left" vertical="center"/>
      <protection/>
    </xf>
    <xf numFmtId="165" fontId="4" fillId="0" borderId="4" xfId="21" applyNumberFormat="1" applyFont="1" applyBorder="1" applyAlignment="1" applyProtection="1">
      <alignment horizontal="left" vertical="center"/>
      <protection/>
    </xf>
    <xf numFmtId="165" fontId="4" fillId="0" borderId="5" xfId="21" applyNumberFormat="1" applyFont="1" applyBorder="1" applyAlignment="1" applyProtection="1">
      <alignment horizontal="left" vertical="center"/>
      <protection/>
    </xf>
    <xf numFmtId="164" fontId="4" fillId="0" borderId="0" xfId="21" applyFont="1" applyBorder="1" applyAlignment="1" applyProtection="1">
      <alignment horizontal="left" vertical="center"/>
      <protection/>
    </xf>
    <xf numFmtId="164" fontId="3" fillId="0" borderId="0" xfId="21" applyFont="1" applyAlignment="1" applyProtection="1">
      <alignment vertical="center"/>
      <protection/>
    </xf>
    <xf numFmtId="167" fontId="4" fillId="0" borderId="2" xfId="21" applyNumberFormat="1" applyFont="1" applyBorder="1" applyAlignment="1" applyProtection="1">
      <alignment horizontal="left" vertical="center"/>
      <protection/>
    </xf>
    <xf numFmtId="165" fontId="4" fillId="0" borderId="2" xfId="21" applyNumberFormat="1" applyFont="1" applyBorder="1" applyAlignment="1" applyProtection="1">
      <alignment horizontal="left" vertical="center"/>
      <protection/>
    </xf>
    <xf numFmtId="164" fontId="5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6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6" fillId="0" borderId="2" xfId="21" applyFont="1" applyBorder="1" applyAlignment="1" applyProtection="1">
      <alignment horizontal="left"/>
      <protection/>
    </xf>
    <xf numFmtId="166" fontId="7" fillId="0" borderId="2" xfId="21" applyNumberFormat="1" applyFont="1" applyBorder="1" applyAlignment="1" applyProtection="1">
      <alignment horizontal="center" vertical="center"/>
      <protection/>
    </xf>
    <xf numFmtId="166" fontId="4" fillId="0" borderId="2" xfId="21" applyNumberFormat="1" applyFont="1" applyBorder="1" applyAlignment="1" applyProtection="1">
      <alignment horizontal="center" vertical="center" wrapText="1" readingOrder="1"/>
      <protection/>
    </xf>
    <xf numFmtId="164" fontId="8" fillId="0" borderId="2" xfId="21" applyFont="1" applyBorder="1" applyAlignment="1" applyProtection="1">
      <alignment horizontal="center" vertical="center" wrapText="1" readingOrder="1"/>
      <protection/>
    </xf>
    <xf numFmtId="164" fontId="8" fillId="0" borderId="6" xfId="21" applyFont="1" applyBorder="1" applyAlignment="1" applyProtection="1">
      <alignment horizontal="center" vertical="center" wrapText="1" readingOrder="1"/>
      <protection/>
    </xf>
    <xf numFmtId="166" fontId="5" fillId="0" borderId="3" xfId="21" applyNumberFormat="1" applyFont="1" applyBorder="1" applyProtection="1">
      <alignment/>
      <protection/>
    </xf>
    <xf numFmtId="164" fontId="5" fillId="0" borderId="2" xfId="21" applyNumberFormat="1" applyFont="1" applyBorder="1" applyAlignment="1" applyProtection="1">
      <alignment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6" fontId="5" fillId="0" borderId="2" xfId="21" applyNumberFormat="1" applyFont="1" applyBorder="1" applyProtection="1">
      <alignment/>
      <protection/>
    </xf>
    <xf numFmtId="166" fontId="5" fillId="0" borderId="2" xfId="21" applyNumberFormat="1" applyFont="1" applyBorder="1" applyAlignment="1" applyProtection="1">
      <alignment wrapText="1"/>
      <protection/>
    </xf>
    <xf numFmtId="166" fontId="5" fillId="0" borderId="2" xfId="21" applyNumberFormat="1" applyFont="1" applyBorder="1" applyProtection="1">
      <alignment/>
      <protection locked="0"/>
    </xf>
    <xf numFmtId="166" fontId="5" fillId="2" borderId="2" xfId="21" applyNumberFormat="1" applyFont="1" applyFill="1" applyBorder="1" applyAlignment="1" applyProtection="1">
      <alignment wrapText="1"/>
      <protection locked="0"/>
    </xf>
    <xf numFmtId="165" fontId="5" fillId="2" borderId="2" xfId="21" applyNumberFormat="1" applyFont="1" applyFill="1" applyBorder="1" applyAlignment="1" applyProtection="1">
      <alignment horizontal="center"/>
      <protection/>
    </xf>
    <xf numFmtId="166" fontId="5" fillId="0" borderId="2" xfId="21" applyNumberFormat="1" applyFont="1" applyBorder="1" applyAlignment="1" applyProtection="1">
      <alignment wrapText="1"/>
      <protection locked="0"/>
    </xf>
    <xf numFmtId="165" fontId="5" fillId="0" borderId="2" xfId="21" applyNumberFormat="1" applyFont="1" applyBorder="1" applyAlignment="1" applyProtection="1">
      <alignment horizontal="center"/>
      <protection locked="0"/>
    </xf>
    <xf numFmtId="164" fontId="5" fillId="0" borderId="0" xfId="21" applyFont="1" applyProtection="1">
      <alignment/>
      <protection/>
    </xf>
    <xf numFmtId="166" fontId="5" fillId="0" borderId="2" xfId="21" applyNumberFormat="1" applyFont="1" applyBorder="1" applyAlignment="1" applyProtection="1">
      <alignment vertical="center"/>
      <protection locked="0"/>
    </xf>
    <xf numFmtId="166" fontId="5" fillId="0" borderId="2" xfId="21" applyNumberFormat="1" applyFont="1" applyBorder="1" applyAlignment="1" applyProtection="1">
      <alignment vertical="center" wrapText="1"/>
      <protection locked="0"/>
    </xf>
    <xf numFmtId="165" fontId="5" fillId="0" borderId="2" xfId="21" applyNumberFormat="1" applyFont="1" applyBorder="1" applyAlignment="1" applyProtection="1">
      <alignment horizontal="center" vertical="center"/>
      <protection/>
    </xf>
    <xf numFmtId="165" fontId="5" fillId="0" borderId="2" xfId="21" applyNumberFormat="1" applyFont="1" applyBorder="1" applyAlignment="1" applyProtection="1">
      <alignment horizontal="center" vertical="center"/>
      <protection locked="0"/>
    </xf>
    <xf numFmtId="166" fontId="7" fillId="0" borderId="2" xfId="21" applyNumberFormat="1" applyFont="1" applyBorder="1" applyProtection="1">
      <alignment/>
      <protection locked="0"/>
    </xf>
    <xf numFmtId="165" fontId="7" fillId="0" borderId="2" xfId="21" applyNumberFormat="1" applyFont="1" applyBorder="1" applyAlignment="1" applyProtection="1">
      <alignment horizontal="center"/>
      <protection/>
    </xf>
    <xf numFmtId="164" fontId="6" fillId="0" borderId="0" xfId="21" applyFont="1" applyProtection="1">
      <alignment/>
      <protection/>
    </xf>
    <xf numFmtId="166" fontId="7" fillId="0" borderId="2" xfId="21" applyNumberFormat="1" applyFont="1" applyBorder="1" applyAlignment="1" applyProtection="1">
      <alignment horizontal="center"/>
      <protection locked="0"/>
    </xf>
    <xf numFmtId="166" fontId="5" fillId="0" borderId="2" xfId="21" applyNumberFormat="1" applyFont="1" applyBorder="1" applyAlignment="1" applyProtection="1">
      <alignment horizontal="center" vertical="center" wrapText="1"/>
      <protection locked="0"/>
    </xf>
    <xf numFmtId="166" fontId="7" fillId="0" borderId="2" xfId="21" applyNumberFormat="1" applyFont="1" applyBorder="1" applyAlignment="1" applyProtection="1">
      <alignment wrapText="1"/>
      <protection/>
    </xf>
    <xf numFmtId="166" fontId="7" fillId="0" borderId="2" xfId="21" applyNumberFormat="1" applyFont="1" applyBorder="1" applyAlignment="1" applyProtection="1">
      <alignment horizontal="right" wrapText="1"/>
      <protection/>
    </xf>
    <xf numFmtId="165" fontId="4" fillId="0" borderId="2" xfId="21" applyNumberFormat="1" applyFont="1" applyBorder="1" applyAlignment="1" applyProtection="1">
      <alignment horizontal="center"/>
      <protection/>
    </xf>
    <xf numFmtId="165" fontId="8" fillId="0" borderId="2" xfId="21" applyNumberFormat="1" applyFont="1" applyBorder="1" applyAlignment="1" applyProtection="1">
      <alignment horizontal="center"/>
      <protection/>
    </xf>
    <xf numFmtId="166" fontId="7" fillId="3" borderId="2" xfId="21" applyNumberFormat="1" applyFont="1" applyFill="1" applyBorder="1" applyAlignment="1" applyProtection="1">
      <alignment horizontal="left" vertical="center" wrapText="1"/>
      <protection locked="0"/>
    </xf>
    <xf numFmtId="165" fontId="7" fillId="3" borderId="2" xfId="21" applyNumberFormat="1" applyFont="1" applyFill="1" applyBorder="1" applyAlignment="1" applyProtection="1">
      <alignment horizontal="center"/>
      <protection/>
    </xf>
    <xf numFmtId="166" fontId="5" fillId="0" borderId="2" xfId="21" applyNumberFormat="1" applyFont="1" applyFill="1" applyBorder="1" applyAlignment="1" applyProtection="1">
      <alignment horizontal="left" vertical="center" wrapText="1"/>
      <protection locked="0"/>
    </xf>
    <xf numFmtId="165" fontId="7" fillId="0" borderId="2" xfId="21" applyNumberFormat="1" applyFont="1" applyFill="1" applyBorder="1" applyAlignment="1" applyProtection="1">
      <alignment horizontal="center"/>
      <protection/>
    </xf>
    <xf numFmtId="165" fontId="5" fillId="0" borderId="2" xfId="21" applyNumberFormat="1" applyFont="1" applyFill="1" applyBorder="1" applyAlignment="1" applyProtection="1">
      <alignment horizontal="center"/>
      <protection/>
    </xf>
    <xf numFmtId="166" fontId="7" fillId="0" borderId="2" xfId="21" applyNumberFormat="1" applyFont="1" applyFill="1" applyBorder="1" applyAlignment="1" applyProtection="1">
      <alignment horizontal="left" vertical="center" wrapText="1"/>
      <protection locked="0"/>
    </xf>
    <xf numFmtId="166" fontId="5" fillId="0" borderId="0" xfId="21" applyNumberFormat="1" applyFont="1" applyProtection="1">
      <alignment/>
      <protection/>
    </xf>
    <xf numFmtId="165" fontId="5" fillId="0" borderId="2" xfId="21" applyNumberFormat="1" applyFont="1" applyBorder="1" applyProtection="1">
      <alignment/>
      <protection/>
    </xf>
    <xf numFmtId="165" fontId="5" fillId="0" borderId="0" xfId="21" applyNumberFormat="1" applyFont="1" applyProtection="1">
      <alignment/>
      <protection/>
    </xf>
    <xf numFmtId="165" fontId="5" fillId="0" borderId="2" xfId="21" applyNumberFormat="1" applyFont="1" applyBorder="1" applyAlignment="1" applyProtection="1">
      <alignment horizontal="right"/>
      <protection/>
    </xf>
    <xf numFmtId="165" fontId="7" fillId="0" borderId="2" xfId="21" applyNumberFormat="1" applyFont="1" applyBorder="1" applyProtection="1">
      <alignment/>
      <protection/>
    </xf>
    <xf numFmtId="164" fontId="3" fillId="0" borderId="0" xfId="21" applyFont="1" applyBorder="1" applyProtection="1">
      <alignment/>
      <protection/>
    </xf>
    <xf numFmtId="165" fontId="7" fillId="0" borderId="7" xfId="21" applyNumberFormat="1" applyFont="1" applyBorder="1" applyAlignment="1" applyProtection="1">
      <alignment vertical="center" wrapText="1"/>
      <protection/>
    </xf>
    <xf numFmtId="166" fontId="5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ReportCel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591300" y="14763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6591300" y="14763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067425" y="14763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6067425" y="14763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1">
      <selection activeCell="E29" sqref="E29"/>
    </sheetView>
  </sheetViews>
  <sheetFormatPr defaultColWidth="9.140625" defaultRowHeight="12.75"/>
  <cols>
    <col min="1" max="1" width="4.7109375" style="2" customWidth="1"/>
    <col min="2" max="2" width="48.00390625" style="2" customWidth="1"/>
    <col min="3" max="3" width="11.00390625" style="2" customWidth="1"/>
    <col min="4" max="4" width="7.421875" style="2" customWidth="1"/>
    <col min="5" max="5" width="11.140625" style="2" customWidth="1"/>
    <col min="6" max="6" width="16.140625" style="2" customWidth="1"/>
    <col min="7" max="7" width="11.140625" style="2" customWidth="1"/>
    <col min="8" max="8" width="13.00390625" style="2" customWidth="1"/>
    <col min="9" max="16384" width="8.8515625" style="2" customWidth="1"/>
  </cols>
  <sheetData>
    <row r="1" spans="2:3" ht="12.75">
      <c r="B1" s="3" t="s">
        <v>0</v>
      </c>
      <c r="C1" s="3"/>
    </row>
    <row r="2" spans="1:6" ht="27.75" customHeight="1">
      <c r="A2" s="4" t="s">
        <v>1</v>
      </c>
      <c r="B2" s="4"/>
      <c r="C2" s="4"/>
      <c r="D2" s="4"/>
      <c r="E2" s="4"/>
      <c r="F2" s="4"/>
    </row>
    <row r="3" spans="2:6" ht="12.75">
      <c r="B3" s="5" t="s">
        <v>2</v>
      </c>
      <c r="C3" s="6" t="s">
        <v>3</v>
      </c>
      <c r="D3" s="6"/>
      <c r="E3" s="6"/>
      <c r="F3" s="7"/>
    </row>
    <row r="4" spans="2:6" ht="12.75">
      <c r="B4" s="5" t="s">
        <v>4</v>
      </c>
      <c r="C4" s="8">
        <v>4</v>
      </c>
      <c r="D4" s="8"/>
      <c r="E4" s="8"/>
      <c r="F4" s="9"/>
    </row>
    <row r="5" spans="2:8" ht="12.75">
      <c r="B5" s="10" t="s">
        <v>5</v>
      </c>
      <c r="C5" s="8">
        <v>3333.4</v>
      </c>
      <c r="D5" s="8"/>
      <c r="E5" s="8"/>
      <c r="F5" s="9"/>
      <c r="H5" s="11"/>
    </row>
    <row r="6" spans="2:6" ht="12.75">
      <c r="B6" s="10" t="s">
        <v>6</v>
      </c>
      <c r="C6" s="12">
        <v>858.3</v>
      </c>
      <c r="D6" s="13"/>
      <c r="E6" s="14"/>
      <c r="F6" s="9"/>
    </row>
    <row r="7" spans="2:8" ht="12.75">
      <c r="B7" s="15" t="s">
        <v>7</v>
      </c>
      <c r="C7" s="16">
        <v>274511.77</v>
      </c>
      <c r="D7" s="17"/>
      <c r="E7" s="18"/>
      <c r="F7" s="19"/>
      <c r="H7" s="20"/>
    </row>
    <row r="8" spans="2:6" ht="12.75">
      <c r="B8" s="15" t="s">
        <v>8</v>
      </c>
      <c r="C8" s="21" t="s">
        <v>9</v>
      </c>
      <c r="D8" s="22"/>
      <c r="E8" s="22"/>
      <c r="F8" s="19"/>
    </row>
    <row r="9" spans="2:5" ht="12.75">
      <c r="B9" s="23" t="s">
        <v>10</v>
      </c>
      <c r="C9" s="24">
        <v>9.5</v>
      </c>
      <c r="D9" s="25"/>
      <c r="E9" s="26"/>
    </row>
    <row r="10" spans="2:5" ht="12.75">
      <c r="B10" s="23" t="s">
        <v>11</v>
      </c>
      <c r="C10" s="24">
        <f>C39*12-0.12</f>
        <v>4199.88</v>
      </c>
      <c r="D10" s="25"/>
      <c r="E10" s="26"/>
    </row>
    <row r="11" spans="2:5" ht="12.75">
      <c r="B11" s="23" t="s">
        <v>12</v>
      </c>
      <c r="C11" s="27">
        <f>C5*C9*12</f>
        <v>380007.6</v>
      </c>
      <c r="D11" s="25">
        <f>C11/12</f>
        <v>31667.3</v>
      </c>
      <c r="E11" s="26"/>
    </row>
    <row r="12" spans="1:6" ht="18.75" customHeight="1">
      <c r="A12" s="28" t="s">
        <v>13</v>
      </c>
      <c r="B12" s="29" t="s">
        <v>14</v>
      </c>
      <c r="C12" s="30" t="s">
        <v>15</v>
      </c>
      <c r="D12" s="30" t="s">
        <v>16</v>
      </c>
      <c r="E12" s="30"/>
      <c r="F12" s="30" t="s">
        <v>17</v>
      </c>
    </row>
    <row r="13" spans="1:6" ht="12.75">
      <c r="A13" s="28"/>
      <c r="B13" s="29"/>
      <c r="C13" s="30"/>
      <c r="D13" s="31" t="s">
        <v>18</v>
      </c>
      <c r="E13" s="31" t="s">
        <v>19</v>
      </c>
      <c r="F13" s="30"/>
    </row>
    <row r="14" spans="1:6" ht="12.75">
      <c r="A14" s="32" t="s">
        <v>20</v>
      </c>
      <c r="B14" s="33" t="s">
        <v>21</v>
      </c>
      <c r="C14" s="34">
        <f>D14*C5</f>
        <v>15466.975999999999</v>
      </c>
      <c r="D14" s="34">
        <v>4.64</v>
      </c>
      <c r="E14" s="34">
        <f>C14*12</f>
        <v>185603.712</v>
      </c>
      <c r="F14" s="34">
        <f>C14*12</f>
        <v>185603.712</v>
      </c>
    </row>
    <row r="15" spans="1:6" ht="12.75">
      <c r="A15" s="35" t="s">
        <v>22</v>
      </c>
      <c r="B15" s="36" t="s">
        <v>23</v>
      </c>
      <c r="C15" s="34">
        <f>D15*C5</f>
        <v>2233.378</v>
      </c>
      <c r="D15" s="34">
        <v>0.67</v>
      </c>
      <c r="E15" s="34">
        <f>C15*12</f>
        <v>26800.536</v>
      </c>
      <c r="F15" s="34">
        <f>C15*12</f>
        <v>26800.536</v>
      </c>
    </row>
    <row r="16" spans="1:6" ht="12.75">
      <c r="A16" s="35" t="s">
        <v>24</v>
      </c>
      <c r="B16" s="36" t="s">
        <v>25</v>
      </c>
      <c r="C16" s="34">
        <v>1350</v>
      </c>
      <c r="D16" s="34">
        <f>C16/C5</f>
        <v>0.40499190016199677</v>
      </c>
      <c r="E16" s="34">
        <f>C16*12</f>
        <v>16200</v>
      </c>
      <c r="F16" s="34">
        <f>C16*12</f>
        <v>16200</v>
      </c>
    </row>
    <row r="17" spans="1:6" ht="12.75">
      <c r="A17" s="37" t="s">
        <v>26</v>
      </c>
      <c r="B17" s="38" t="s">
        <v>27</v>
      </c>
      <c r="C17" s="39">
        <f>E17/12</f>
        <v>71.52499999999999</v>
      </c>
      <c r="D17" s="39">
        <f>C17/C5</f>
        <v>0.021457070858582825</v>
      </c>
      <c r="E17" s="39">
        <f>C6*1</f>
        <v>858.3</v>
      </c>
      <c r="F17" s="39">
        <f>C17*12</f>
        <v>858.3</v>
      </c>
    </row>
    <row r="18" spans="1:6" ht="12.75">
      <c r="A18" s="37" t="s">
        <v>28</v>
      </c>
      <c r="B18" s="38" t="s">
        <v>29</v>
      </c>
      <c r="C18" s="39">
        <f>E18/12</f>
        <v>150.20250000000001</v>
      </c>
      <c r="D18" s="39">
        <f>C18/C5</f>
        <v>0.045059848803023946</v>
      </c>
      <c r="E18" s="39">
        <f>C6*2.1</f>
        <v>1802.43</v>
      </c>
      <c r="F18" s="39">
        <f>C18*12</f>
        <v>1802.4300000000003</v>
      </c>
    </row>
    <row r="19" spans="1:6" s="42" customFormat="1" ht="12.75">
      <c r="A19" s="37" t="s">
        <v>30</v>
      </c>
      <c r="B19" s="40" t="s">
        <v>31</v>
      </c>
      <c r="C19" s="34">
        <f>C11*0.12/12</f>
        <v>3800.0759999999996</v>
      </c>
      <c r="D19" s="34">
        <f>C19/C5</f>
        <v>1.14</v>
      </c>
      <c r="E19" s="41">
        <f>C11*0.12</f>
        <v>45600.912</v>
      </c>
      <c r="F19" s="34">
        <f>C19*12</f>
        <v>45600.912</v>
      </c>
    </row>
    <row r="20" spans="1:6" ht="12.75">
      <c r="A20" s="37" t="s">
        <v>32</v>
      </c>
      <c r="B20" s="40" t="s">
        <v>33</v>
      </c>
      <c r="C20" s="34">
        <f>C11*0.009/12</f>
        <v>285.0057</v>
      </c>
      <c r="D20" s="34">
        <f>C20/C5</f>
        <v>0.08549999999999999</v>
      </c>
      <c r="E20" s="41">
        <f>C11*0.009</f>
        <v>3420.0684</v>
      </c>
      <c r="F20" s="34">
        <f>C20*12</f>
        <v>3420.0684</v>
      </c>
    </row>
    <row r="21" spans="1:6" s="42" customFormat="1" ht="12.75">
      <c r="A21" s="37" t="s">
        <v>34</v>
      </c>
      <c r="B21" s="40" t="s">
        <v>35</v>
      </c>
      <c r="C21" s="34">
        <f>E21/12</f>
        <v>791.6825</v>
      </c>
      <c r="D21" s="34">
        <f>C21/C5</f>
        <v>0.2375</v>
      </c>
      <c r="E21" s="41">
        <f>C11*0.025</f>
        <v>9500.19</v>
      </c>
      <c r="F21" s="34">
        <f>C21*12</f>
        <v>9500.19</v>
      </c>
    </row>
    <row r="22" spans="1:6" s="20" customFormat="1" ht="12.75">
      <c r="A22" s="43" t="s">
        <v>36</v>
      </c>
      <c r="B22" s="44" t="s">
        <v>37</v>
      </c>
      <c r="C22" s="45">
        <f>E22/12</f>
        <v>228.75980833333335</v>
      </c>
      <c r="D22" s="45">
        <f>E22/C5/12</f>
        <v>0.06862656996860063</v>
      </c>
      <c r="E22" s="46">
        <f>C7*0.01</f>
        <v>2745.1177000000002</v>
      </c>
      <c r="F22" s="34">
        <f>C22*12</f>
        <v>2745.1177000000002</v>
      </c>
    </row>
    <row r="23" spans="1:6" s="49" customFormat="1" ht="12.75">
      <c r="A23" s="47"/>
      <c r="B23" s="25" t="s">
        <v>38</v>
      </c>
      <c r="C23" s="48">
        <f>SUM(C14:C22)</f>
        <v>24377.605508333334</v>
      </c>
      <c r="D23" s="48">
        <f>SUM(D14:D22)</f>
        <v>7.313135389792204</v>
      </c>
      <c r="E23" s="48">
        <f>SUM(E14:E22)</f>
        <v>292531.2661</v>
      </c>
      <c r="F23" s="48">
        <f>SUM(F14:F22)</f>
        <v>292531.2661</v>
      </c>
    </row>
    <row r="24" spans="1:6" ht="12.75" customHeight="1">
      <c r="A24" s="50" t="s">
        <v>39</v>
      </c>
      <c r="B24" s="51" t="s">
        <v>40</v>
      </c>
      <c r="C24" s="34"/>
      <c r="D24" s="34"/>
      <c r="E24" s="41"/>
      <c r="F24" s="41"/>
    </row>
    <row r="25" spans="1:6" ht="12.75">
      <c r="A25" s="50"/>
      <c r="B25" s="51"/>
      <c r="C25" s="34"/>
      <c r="D25" s="34"/>
      <c r="E25" s="41"/>
      <c r="F25" s="41"/>
    </row>
    <row r="26" spans="1:6" ht="12.75">
      <c r="A26" s="37" t="s">
        <v>41</v>
      </c>
      <c r="B26" s="40" t="s">
        <v>42</v>
      </c>
      <c r="C26" s="34">
        <f>E26/12</f>
        <v>666.6666666666666</v>
      </c>
      <c r="D26" s="34">
        <f>C26/C5</f>
        <v>0.19999600007999838</v>
      </c>
      <c r="E26" s="41">
        <v>8000</v>
      </c>
      <c r="F26" s="41"/>
    </row>
    <row r="27" spans="1:6" ht="12.75">
      <c r="A27" s="37" t="s">
        <v>43</v>
      </c>
      <c r="B27" s="40" t="s">
        <v>44</v>
      </c>
      <c r="C27" s="34">
        <f>E27/12</f>
        <v>5833.333333333333</v>
      </c>
      <c r="D27" s="34">
        <f>C27/C5</f>
        <v>1.7499650006999858</v>
      </c>
      <c r="E27" s="41">
        <v>70000</v>
      </c>
      <c r="F27" s="41"/>
    </row>
    <row r="28" spans="1:6" ht="12.75">
      <c r="A28" s="37" t="s">
        <v>45</v>
      </c>
      <c r="B28" s="40" t="s">
        <v>46</v>
      </c>
      <c r="C28" s="34">
        <f>E28/12</f>
        <v>1000</v>
      </c>
      <c r="D28" s="34">
        <f>C28/C5</f>
        <v>0.2999940001199976</v>
      </c>
      <c r="E28" s="41">
        <v>12000</v>
      </c>
      <c r="F28" s="41"/>
    </row>
    <row r="29" spans="1:6" ht="12.75">
      <c r="A29" s="37" t="s">
        <v>47</v>
      </c>
      <c r="B29" s="40" t="s">
        <v>48</v>
      </c>
      <c r="C29" s="34">
        <f>E29/12</f>
        <v>4166.666666666667</v>
      </c>
      <c r="D29" s="34">
        <f>C29/C5</f>
        <v>1.24997500049999</v>
      </c>
      <c r="E29" s="41">
        <v>50000</v>
      </c>
      <c r="F29" s="41"/>
    </row>
    <row r="30" spans="1:6" ht="12.75">
      <c r="A30" s="37" t="s">
        <v>49</v>
      </c>
      <c r="B30" s="40" t="s">
        <v>50</v>
      </c>
      <c r="C30" s="34">
        <f>E30/12</f>
        <v>1666.6666666666667</v>
      </c>
      <c r="D30" s="34">
        <f>C30/C5</f>
        <v>0.499990000199996</v>
      </c>
      <c r="E30" s="41">
        <v>20000</v>
      </c>
      <c r="F30" s="41"/>
    </row>
    <row r="31" spans="1:6" ht="12.75">
      <c r="A31" s="52"/>
      <c r="B31" s="53" t="s">
        <v>51</v>
      </c>
      <c r="C31" s="54">
        <f>SUM(C26:C30)</f>
        <v>13333.333333333332</v>
      </c>
      <c r="D31" s="54">
        <f>SUM(D26:D30)</f>
        <v>3.999920001599968</v>
      </c>
      <c r="E31" s="54">
        <f>SUM(E26:E30)</f>
        <v>160000</v>
      </c>
      <c r="F31" s="55"/>
    </row>
    <row r="32" spans="1:6" ht="12.75">
      <c r="A32" s="52"/>
      <c r="B32" s="56" t="s">
        <v>52</v>
      </c>
      <c r="C32" s="57"/>
      <c r="D32" s="57"/>
      <c r="E32" s="57"/>
      <c r="F32" s="57">
        <v>90753.54</v>
      </c>
    </row>
    <row r="33" spans="1:6" ht="12.75">
      <c r="A33" s="37" t="s">
        <v>53</v>
      </c>
      <c r="B33" s="58" t="s">
        <v>44</v>
      </c>
      <c r="C33" s="59"/>
      <c r="D33" s="59"/>
      <c r="E33" s="60">
        <v>70000</v>
      </c>
      <c r="F33" s="59"/>
    </row>
    <row r="34" spans="1:6" ht="12.75">
      <c r="A34" s="37" t="s">
        <v>54</v>
      </c>
      <c r="B34" s="61"/>
      <c r="C34" s="59"/>
      <c r="D34" s="59"/>
      <c r="E34" s="59"/>
      <c r="F34" s="59"/>
    </row>
    <row r="35" spans="1:6" ht="12.75">
      <c r="A35" s="35"/>
      <c r="B35" s="52" t="s">
        <v>55</v>
      </c>
      <c r="C35" s="48"/>
      <c r="D35" s="48">
        <f>SUM(D23+D31)</f>
        <v>11.313055391392172</v>
      </c>
      <c r="E35" s="48"/>
      <c r="F35" s="48"/>
    </row>
    <row r="36" spans="1:6" ht="12.75">
      <c r="A36" s="62"/>
      <c r="B36" s="52" t="s">
        <v>56</v>
      </c>
      <c r="C36" s="63"/>
      <c r="D36" s="64"/>
      <c r="E36" s="64"/>
      <c r="F36" s="64"/>
    </row>
    <row r="37" spans="1:6" ht="12.75">
      <c r="A37" s="62"/>
      <c r="B37" s="36" t="s">
        <v>57</v>
      </c>
      <c r="C37" s="65">
        <v>350</v>
      </c>
      <c r="D37" s="64"/>
      <c r="E37" s="64"/>
      <c r="F37" s="64"/>
    </row>
    <row r="38" spans="1:6" ht="12.75">
      <c r="A38" s="62"/>
      <c r="B38" s="36" t="s">
        <v>58</v>
      </c>
      <c r="C38" s="65">
        <v>350</v>
      </c>
      <c r="D38" s="64"/>
      <c r="E38" s="64"/>
      <c r="F38" s="64"/>
    </row>
    <row r="39" spans="1:5" ht="12.75">
      <c r="A39" s="62"/>
      <c r="B39" s="63" t="s">
        <v>51</v>
      </c>
      <c r="C39" s="66">
        <f>SUM(C36:C37)</f>
        <v>350</v>
      </c>
      <c r="D39" s="64"/>
      <c r="E39" s="67"/>
    </row>
    <row r="40" spans="1:5" ht="44.25" customHeight="1">
      <c r="A40" s="62"/>
      <c r="B40" s="68" t="s">
        <v>59</v>
      </c>
      <c r="C40" s="68"/>
      <c r="D40" s="68"/>
      <c r="E40" s="68"/>
    </row>
    <row r="41" spans="1:6" ht="75.75" customHeight="1">
      <c r="A41" s="69"/>
      <c r="B41" s="69"/>
      <c r="C41" s="70"/>
      <c r="D41" s="69"/>
      <c r="E41" s="64"/>
      <c r="F41" s="64"/>
    </row>
    <row r="42" spans="1:6" ht="12.75">
      <c r="A42" s="62"/>
      <c r="B42" s="62"/>
      <c r="C42" s="70"/>
      <c r="D42" s="64"/>
      <c r="E42" s="64"/>
      <c r="F42" s="64"/>
    </row>
    <row r="43" spans="1:6" ht="12.75">
      <c r="A43" s="71"/>
      <c r="B43" s="71"/>
      <c r="C43" s="70"/>
      <c r="D43" s="70"/>
      <c r="E43" s="70"/>
      <c r="F43" s="70"/>
    </row>
    <row r="44" spans="1:6" ht="12.75">
      <c r="A44" s="71"/>
      <c r="B44" s="71"/>
      <c r="C44" s="70"/>
      <c r="D44" s="70"/>
      <c r="E44" s="70"/>
      <c r="F44" s="70"/>
    </row>
    <row r="45" spans="1:6" ht="12.75">
      <c r="A45" s="71"/>
      <c r="B45" s="71"/>
      <c r="C45" s="70"/>
      <c r="D45" s="70"/>
      <c r="E45" s="70"/>
      <c r="F45" s="70"/>
    </row>
    <row r="46" spans="1:6" ht="12.75">
      <c r="A46" s="71"/>
      <c r="B46" s="71"/>
      <c r="C46" s="70"/>
      <c r="D46" s="70"/>
      <c r="E46" s="70"/>
      <c r="F46" s="70"/>
    </row>
    <row r="47" spans="1:6" ht="12.75">
      <c r="A47" s="71"/>
      <c r="B47" s="71"/>
      <c r="C47" s="70"/>
      <c r="D47" s="70"/>
      <c r="E47" s="70"/>
      <c r="F47" s="70"/>
    </row>
    <row r="48" spans="1:6" s="67" customFormat="1" ht="12.75">
      <c r="A48" s="71"/>
      <c r="B48" s="71"/>
      <c r="C48" s="70"/>
      <c r="D48" s="70"/>
      <c r="E48" s="70"/>
      <c r="F48" s="70"/>
    </row>
    <row r="49" spans="1:6" s="67" customFormat="1" ht="12.75">
      <c r="A49" s="71"/>
      <c r="B49" s="71"/>
      <c r="C49" s="70"/>
      <c r="D49" s="70"/>
      <c r="E49" s="70"/>
      <c r="F49" s="70"/>
    </row>
    <row r="50" spans="1:6" s="67" customFormat="1" ht="12.75">
      <c r="A50" s="71"/>
      <c r="B50" s="71"/>
      <c r="C50" s="70"/>
      <c r="D50" s="70"/>
      <c r="E50" s="70"/>
      <c r="F50" s="70"/>
    </row>
    <row r="51" spans="1:6" s="67" customFormat="1" ht="12.75">
      <c r="A51" s="71"/>
      <c r="B51" s="71"/>
      <c r="C51" s="70"/>
      <c r="D51" s="70"/>
      <c r="E51" s="70"/>
      <c r="F51" s="70"/>
    </row>
    <row r="52" spans="1:6" s="67" customFormat="1" ht="12.75">
      <c r="A52" s="71"/>
      <c r="B52" s="71"/>
      <c r="C52" s="70"/>
      <c r="D52" s="70"/>
      <c r="E52" s="70"/>
      <c r="F52" s="70"/>
    </row>
    <row r="53" spans="1:6" s="67" customFormat="1" ht="12.75">
      <c r="A53" s="71"/>
      <c r="B53" s="71"/>
      <c r="C53" s="70"/>
      <c r="D53" s="70"/>
      <c r="E53" s="70"/>
      <c r="F53" s="70"/>
    </row>
    <row r="54" spans="1:6" s="67" customFormat="1" ht="12.75">
      <c r="A54" s="2"/>
      <c r="B54" s="2"/>
      <c r="C54" s="70"/>
      <c r="D54" s="70"/>
      <c r="E54" s="70"/>
      <c r="F54" s="70"/>
    </row>
    <row r="55" spans="1:6" s="67" customFormat="1" ht="12.75">
      <c r="A55" s="2"/>
      <c r="B55" s="2"/>
      <c r="C55" s="70"/>
      <c r="D55" s="70"/>
      <c r="E55" s="70"/>
      <c r="F55" s="70"/>
    </row>
    <row r="56" spans="1:6" s="67" customFormat="1" ht="12.75">
      <c r="A56" s="2"/>
      <c r="B56" s="2"/>
      <c r="C56" s="70"/>
      <c r="D56" s="70"/>
      <c r="E56" s="70"/>
      <c r="F56" s="70"/>
    </row>
    <row r="57" spans="1:6" s="67" customFormat="1" ht="12.75">
      <c r="A57" s="2"/>
      <c r="B57" s="2"/>
      <c r="C57" s="70"/>
      <c r="D57" s="70"/>
      <c r="E57" s="70"/>
      <c r="F57" s="70"/>
    </row>
    <row r="58" spans="1:6" s="67" customFormat="1" ht="12.75">
      <c r="A58" s="2"/>
      <c r="B58" s="2"/>
      <c r="C58" s="70"/>
      <c r="D58" s="70"/>
      <c r="E58" s="70"/>
      <c r="F58" s="70"/>
    </row>
    <row r="59" spans="1:6" s="67" customFormat="1" ht="12.75">
      <c r="A59" s="2"/>
      <c r="B59" s="2"/>
      <c r="C59" s="70"/>
      <c r="D59" s="70"/>
      <c r="E59" s="70"/>
      <c r="F59" s="70"/>
    </row>
    <row r="60" spans="1:6" s="67" customFormat="1" ht="12.75">
      <c r="A60" s="2"/>
      <c r="B60" s="2"/>
      <c r="C60" s="70"/>
      <c r="D60" s="70"/>
      <c r="E60" s="70"/>
      <c r="F60" s="70"/>
    </row>
    <row r="61" spans="1:6" s="67" customFormat="1" ht="12.75">
      <c r="A61" s="2"/>
      <c r="B61" s="2"/>
      <c r="C61" s="70"/>
      <c r="D61" s="70"/>
      <c r="E61" s="70"/>
      <c r="F61" s="70"/>
    </row>
    <row r="62" spans="1:6" s="67" customFormat="1" ht="12.75">
      <c r="A62" s="2"/>
      <c r="B62" s="2"/>
      <c r="C62" s="70"/>
      <c r="D62" s="70"/>
      <c r="E62" s="70"/>
      <c r="F62" s="70"/>
    </row>
    <row r="63" spans="1:6" s="67" customFormat="1" ht="12.75">
      <c r="A63" s="2"/>
      <c r="B63" s="2"/>
      <c r="C63" s="70"/>
      <c r="D63" s="70"/>
      <c r="E63" s="70"/>
      <c r="F63" s="70"/>
    </row>
    <row r="64" spans="1:6" s="67" customFormat="1" ht="12.75">
      <c r="A64" s="2"/>
      <c r="B64" s="2"/>
      <c r="C64" s="70"/>
      <c r="D64" s="70"/>
      <c r="E64" s="70"/>
      <c r="F64" s="70"/>
    </row>
    <row r="65" spans="1:6" s="67" customFormat="1" ht="12.75">
      <c r="A65" s="2"/>
      <c r="B65" s="2"/>
      <c r="C65" s="70"/>
      <c r="D65" s="70"/>
      <c r="E65" s="70"/>
      <c r="F65" s="70"/>
    </row>
    <row r="66" spans="1:6" s="67" customFormat="1" ht="12.75">
      <c r="A66" s="2"/>
      <c r="B66" s="2"/>
      <c r="C66" s="70"/>
      <c r="D66" s="70"/>
      <c r="E66" s="70"/>
      <c r="F66" s="70"/>
    </row>
    <row r="67" spans="1:6" s="67" customFormat="1" ht="12.75">
      <c r="A67" s="2"/>
      <c r="B67" s="2"/>
      <c r="C67" s="70"/>
      <c r="D67" s="70"/>
      <c r="E67" s="70"/>
      <c r="F67" s="70"/>
    </row>
    <row r="68" spans="1:6" s="67" customFormat="1" ht="12.75">
      <c r="A68" s="2"/>
      <c r="B68" s="2"/>
      <c r="C68" s="70"/>
      <c r="D68" s="70"/>
      <c r="E68" s="70"/>
      <c r="F68" s="70"/>
    </row>
    <row r="69" spans="1:6" s="67" customFormat="1" ht="12.75">
      <c r="A69" s="2"/>
      <c r="B69" s="2"/>
      <c r="C69" s="70"/>
      <c r="D69" s="70"/>
      <c r="E69" s="70"/>
      <c r="F69" s="70"/>
    </row>
    <row r="70" spans="1:6" s="67" customFormat="1" ht="12.75">
      <c r="A70" s="2"/>
      <c r="B70" s="2"/>
      <c r="C70" s="70"/>
      <c r="D70" s="70"/>
      <c r="E70" s="70"/>
      <c r="F70" s="70"/>
    </row>
    <row r="71" spans="1:6" s="67" customFormat="1" ht="12.75">
      <c r="A71" s="2"/>
      <c r="B71" s="2"/>
      <c r="C71" s="70"/>
      <c r="D71" s="70"/>
      <c r="E71" s="70"/>
      <c r="F71" s="70"/>
    </row>
    <row r="72" spans="1:6" s="67" customFormat="1" ht="12.75">
      <c r="A72" s="2"/>
      <c r="B72" s="2"/>
      <c r="C72" s="70"/>
      <c r="D72" s="70"/>
      <c r="E72" s="70"/>
      <c r="F72" s="70"/>
    </row>
    <row r="73" spans="1:6" s="67" customFormat="1" ht="12.75">
      <c r="A73" s="2"/>
      <c r="B73" s="2"/>
      <c r="C73" s="70"/>
      <c r="D73" s="70"/>
      <c r="E73" s="70"/>
      <c r="F73" s="70"/>
    </row>
    <row r="74" spans="1:6" s="67" customFormat="1" ht="12.75">
      <c r="A74" s="2"/>
      <c r="B74" s="2"/>
      <c r="C74" s="70"/>
      <c r="D74" s="70"/>
      <c r="E74" s="70"/>
      <c r="F74" s="70"/>
    </row>
    <row r="75" spans="1:6" s="67" customFormat="1" ht="12.75">
      <c r="A75" s="2"/>
      <c r="B75" s="2"/>
      <c r="C75" s="70"/>
      <c r="D75" s="70"/>
      <c r="E75" s="70"/>
      <c r="F75" s="70"/>
    </row>
    <row r="76" spans="1:6" s="67" customFormat="1" ht="12.75">
      <c r="A76" s="2"/>
      <c r="B76" s="2"/>
      <c r="C76" s="70"/>
      <c r="D76" s="70"/>
      <c r="E76" s="70"/>
      <c r="F76" s="70"/>
    </row>
    <row r="77" spans="1:6" s="67" customFormat="1" ht="12.75">
      <c r="A77" s="2"/>
      <c r="B77" s="2"/>
      <c r="C77" s="70"/>
      <c r="D77" s="70"/>
      <c r="E77" s="70"/>
      <c r="F77" s="70"/>
    </row>
    <row r="78" spans="1:6" s="67" customFormat="1" ht="12.75">
      <c r="A78" s="2"/>
      <c r="B78" s="2"/>
      <c r="C78" s="70"/>
      <c r="D78" s="70"/>
      <c r="E78" s="70"/>
      <c r="F78" s="70"/>
    </row>
    <row r="79" spans="1:6" s="67" customFormat="1" ht="12.75">
      <c r="A79" s="2"/>
      <c r="B79" s="2"/>
      <c r="C79" s="70"/>
      <c r="D79" s="70"/>
      <c r="E79" s="70"/>
      <c r="F79" s="70"/>
    </row>
    <row r="80" spans="1:6" s="67" customFormat="1" ht="12.75">
      <c r="A80" s="2"/>
      <c r="B80" s="2"/>
      <c r="C80" s="70"/>
      <c r="D80" s="70"/>
      <c r="E80" s="70"/>
      <c r="F80" s="70"/>
    </row>
    <row r="81" spans="1:6" s="67" customFormat="1" ht="12.75">
      <c r="A81" s="2"/>
      <c r="B81" s="2"/>
      <c r="C81" s="70"/>
      <c r="D81" s="70"/>
      <c r="E81" s="70"/>
      <c r="F81" s="70"/>
    </row>
    <row r="82" spans="1:6" s="67" customFormat="1" ht="12.75">
      <c r="A82" s="2"/>
      <c r="B82" s="2"/>
      <c r="C82" s="70"/>
      <c r="D82" s="70"/>
      <c r="E82" s="70"/>
      <c r="F82" s="70"/>
    </row>
    <row r="83" spans="1:6" s="67" customFormat="1" ht="12.75">
      <c r="A83" s="2"/>
      <c r="B83" s="2"/>
      <c r="C83" s="70"/>
      <c r="D83" s="70"/>
      <c r="E83" s="70"/>
      <c r="F83" s="70"/>
    </row>
    <row r="84" spans="1:6" s="67" customFormat="1" ht="12.75">
      <c r="A84" s="2"/>
      <c r="B84" s="2"/>
      <c r="C84" s="70"/>
      <c r="D84" s="70"/>
      <c r="E84" s="70"/>
      <c r="F84" s="70"/>
    </row>
    <row r="85" spans="1:6" s="67" customFormat="1" ht="12.75">
      <c r="A85" s="2"/>
      <c r="B85" s="2"/>
      <c r="C85" s="2"/>
      <c r="D85" s="70"/>
      <c r="E85" s="70"/>
      <c r="F85" s="70"/>
    </row>
    <row r="86" spans="1:6" s="67" customFormat="1" ht="12.75">
      <c r="A86" s="2"/>
      <c r="B86" s="2"/>
      <c r="C86" s="2"/>
      <c r="D86" s="70"/>
      <c r="E86" s="70"/>
      <c r="F86" s="70"/>
    </row>
    <row r="87" spans="1:6" s="67" customFormat="1" ht="12.75">
      <c r="A87" s="2"/>
      <c r="B87" s="2"/>
      <c r="C87" s="2"/>
      <c r="D87" s="70"/>
      <c r="E87" s="70"/>
      <c r="F87" s="70"/>
    </row>
    <row r="88" spans="1:6" s="67" customFormat="1" ht="12.75">
      <c r="A88" s="2"/>
      <c r="B88" s="2"/>
      <c r="C88" s="2"/>
      <c r="D88" s="70"/>
      <c r="E88" s="70"/>
      <c r="F88" s="70"/>
    </row>
    <row r="89" spans="1:6" s="67" customFormat="1" ht="12.75">
      <c r="A89" s="2"/>
      <c r="B89" s="2"/>
      <c r="C89" s="2"/>
      <c r="D89" s="70"/>
      <c r="E89" s="70"/>
      <c r="F89" s="70"/>
    </row>
  </sheetData>
  <sheetProtection selectLockedCells="1" selectUnlockedCells="1"/>
  <mergeCells count="17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4:A25"/>
    <mergeCell ref="B24:B25"/>
    <mergeCell ref="C24:C25"/>
    <mergeCell ref="D24:D25"/>
    <mergeCell ref="E24:E25"/>
    <mergeCell ref="F24:F25"/>
    <mergeCell ref="B40:E4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4.7109375" style="2" customWidth="1"/>
    <col min="2" max="2" width="45.00390625" style="2" customWidth="1"/>
    <col min="3" max="3" width="9.140625" style="2" customWidth="1"/>
    <col min="4" max="4" width="7.421875" style="2" customWidth="1"/>
    <col min="5" max="5" width="10.140625" style="2" customWidth="1"/>
    <col min="6" max="6" width="14.140625" style="2" customWidth="1"/>
    <col min="7" max="7" width="11.140625" style="2" customWidth="1"/>
    <col min="8" max="8" width="13.00390625" style="2" customWidth="1"/>
    <col min="9" max="16384" width="8.8515625" style="2" customWidth="1"/>
  </cols>
  <sheetData>
    <row r="1" spans="2:3" ht="12.75">
      <c r="B1" s="3" t="s">
        <v>0</v>
      </c>
      <c r="C1" s="3"/>
    </row>
    <row r="2" spans="1:6" ht="27.75" customHeight="1">
      <c r="A2" s="4" t="s">
        <v>1</v>
      </c>
      <c r="B2" s="4"/>
      <c r="C2" s="4"/>
      <c r="D2" s="4"/>
      <c r="E2" s="4"/>
      <c r="F2" s="4"/>
    </row>
    <row r="3" spans="2:6" ht="12.75">
      <c r="B3" s="5" t="s">
        <v>2</v>
      </c>
      <c r="C3" s="6" t="s">
        <v>3</v>
      </c>
      <c r="D3" s="6"/>
      <c r="E3" s="6"/>
      <c r="F3" s="7"/>
    </row>
    <row r="4" spans="2:6" ht="12.75">
      <c r="B4" s="5" t="s">
        <v>4</v>
      </c>
      <c r="C4" s="8">
        <v>4</v>
      </c>
      <c r="D4" s="8"/>
      <c r="E4" s="8"/>
      <c r="F4" s="9"/>
    </row>
    <row r="5" spans="2:8" ht="12.75">
      <c r="B5" s="10" t="s">
        <v>5</v>
      </c>
      <c r="C5" s="8">
        <v>3333.4</v>
      </c>
      <c r="D5" s="8"/>
      <c r="E5" s="8"/>
      <c r="F5" s="9"/>
      <c r="H5" s="11"/>
    </row>
    <row r="6" spans="2:6" ht="12.75">
      <c r="B6" s="10" t="s">
        <v>6</v>
      </c>
      <c r="C6" s="12">
        <v>858.3</v>
      </c>
      <c r="D6" s="13"/>
      <c r="E6" s="14"/>
      <c r="F6" s="9"/>
    </row>
    <row r="7" spans="2:8" ht="12.75">
      <c r="B7" s="15" t="s">
        <v>7</v>
      </c>
      <c r="C7" s="16">
        <v>274511.77</v>
      </c>
      <c r="D7" s="17"/>
      <c r="E7" s="18"/>
      <c r="F7" s="19"/>
      <c r="H7" s="20"/>
    </row>
    <row r="8" spans="2:6" ht="12.75">
      <c r="B8" s="15" t="s">
        <v>8</v>
      </c>
      <c r="C8" s="21" t="s">
        <v>9</v>
      </c>
      <c r="D8" s="22"/>
      <c r="E8" s="22"/>
      <c r="F8" s="19"/>
    </row>
    <row r="9" spans="2:5" ht="12.75">
      <c r="B9" s="23" t="s">
        <v>10</v>
      </c>
      <c r="C9" s="24">
        <v>9.5</v>
      </c>
      <c r="D9" s="25"/>
      <c r="E9" s="26"/>
    </row>
    <row r="10" spans="2:5" ht="12.75">
      <c r="B10" s="23" t="s">
        <v>11</v>
      </c>
      <c r="C10" s="24">
        <f>D38</f>
        <v>0</v>
      </c>
      <c r="D10" s="25"/>
      <c r="E10" s="26"/>
    </row>
    <row r="11" spans="2:5" ht="12.75">
      <c r="B11" s="23" t="s">
        <v>12</v>
      </c>
      <c r="C11" s="27">
        <f>C5*C9*12</f>
        <v>380007.6</v>
      </c>
      <c r="D11" s="25">
        <f>C11/12</f>
        <v>31667.3</v>
      </c>
      <c r="E11" s="26"/>
    </row>
    <row r="12" spans="1:6" ht="18.75" customHeight="1">
      <c r="A12" s="28" t="s">
        <v>13</v>
      </c>
      <c r="B12" s="29" t="s">
        <v>14</v>
      </c>
      <c r="C12" s="30" t="s">
        <v>15</v>
      </c>
      <c r="D12" s="30" t="s">
        <v>16</v>
      </c>
      <c r="E12" s="30"/>
      <c r="F12" s="30" t="s">
        <v>17</v>
      </c>
    </row>
    <row r="13" spans="1:6" ht="12.75">
      <c r="A13" s="28"/>
      <c r="B13" s="29"/>
      <c r="C13" s="30"/>
      <c r="D13" s="31" t="s">
        <v>18</v>
      </c>
      <c r="E13" s="31" t="s">
        <v>19</v>
      </c>
      <c r="F13" s="30"/>
    </row>
    <row r="14" spans="1:6" ht="12.75">
      <c r="A14" s="32" t="s">
        <v>20</v>
      </c>
      <c r="B14" s="33" t="s">
        <v>21</v>
      </c>
      <c r="C14" s="34">
        <f>D14*C5</f>
        <v>15466.975999999999</v>
      </c>
      <c r="D14" s="34">
        <v>4.64</v>
      </c>
      <c r="E14" s="34">
        <f>C14*12</f>
        <v>185603.712</v>
      </c>
      <c r="F14" s="34">
        <f>C14*12</f>
        <v>185603.712</v>
      </c>
    </row>
    <row r="15" spans="1:6" ht="12.75">
      <c r="A15" s="35" t="s">
        <v>22</v>
      </c>
      <c r="B15" s="36" t="s">
        <v>23</v>
      </c>
      <c r="C15" s="34">
        <f>D15*C5</f>
        <v>2233.378</v>
      </c>
      <c r="D15" s="34">
        <v>0.67</v>
      </c>
      <c r="E15" s="34">
        <f>C15*12</f>
        <v>26800.536</v>
      </c>
      <c r="F15" s="34">
        <f>C15*12</f>
        <v>26800.536</v>
      </c>
    </row>
    <row r="16" spans="1:6" ht="12.75">
      <c r="A16" s="35" t="s">
        <v>24</v>
      </c>
      <c r="B16" s="36" t="s">
        <v>25</v>
      </c>
      <c r="C16" s="34">
        <v>1350</v>
      </c>
      <c r="D16" s="34">
        <f>C16/C5</f>
        <v>0.40499190016199677</v>
      </c>
      <c r="E16" s="34">
        <f>C16*12</f>
        <v>16200</v>
      </c>
      <c r="F16" s="34">
        <f>C16*12</f>
        <v>16200</v>
      </c>
    </row>
    <row r="17" spans="1:6" ht="12.75">
      <c r="A17" s="37" t="s">
        <v>26</v>
      </c>
      <c r="B17" s="38" t="s">
        <v>27</v>
      </c>
      <c r="C17" s="39">
        <f>E17/12</f>
        <v>71.52499999999999</v>
      </c>
      <c r="D17" s="39">
        <f>C17/C5</f>
        <v>0.021457070858582825</v>
      </c>
      <c r="E17" s="39">
        <f>C6*1</f>
        <v>858.3</v>
      </c>
      <c r="F17" s="39">
        <f>C17*12</f>
        <v>858.3</v>
      </c>
    </row>
    <row r="18" spans="1:6" ht="12.75">
      <c r="A18" s="37" t="s">
        <v>28</v>
      </c>
      <c r="B18" s="38" t="s">
        <v>29</v>
      </c>
      <c r="C18" s="39">
        <f>E18/12</f>
        <v>150.20250000000001</v>
      </c>
      <c r="D18" s="39">
        <f>C18/C5</f>
        <v>0.045059848803023946</v>
      </c>
      <c r="E18" s="39">
        <f>C6*2.1</f>
        <v>1802.43</v>
      </c>
      <c r="F18" s="39">
        <f>C18*12</f>
        <v>1802.4300000000003</v>
      </c>
    </row>
    <row r="19" spans="1:6" s="42" customFormat="1" ht="12.75">
      <c r="A19" s="37" t="s">
        <v>30</v>
      </c>
      <c r="B19" s="40" t="s">
        <v>31</v>
      </c>
      <c r="C19" s="34">
        <f>C11*0.12/12</f>
        <v>3800.0759999999996</v>
      </c>
      <c r="D19" s="34">
        <f>C19/C5</f>
        <v>1.14</v>
      </c>
      <c r="E19" s="41">
        <f>C11*0.12</f>
        <v>45600.912</v>
      </c>
      <c r="F19" s="34">
        <f>C19*12</f>
        <v>45600.912</v>
      </c>
    </row>
    <row r="20" spans="1:6" ht="12.75">
      <c r="A20" s="37" t="s">
        <v>32</v>
      </c>
      <c r="B20" s="40" t="s">
        <v>33</v>
      </c>
      <c r="C20" s="34">
        <f>C11*0.009/12</f>
        <v>285.0057</v>
      </c>
      <c r="D20" s="34">
        <f>C20/C5</f>
        <v>0.08549999999999999</v>
      </c>
      <c r="E20" s="41">
        <f>C11*0.009</f>
        <v>3420.0684</v>
      </c>
      <c r="F20" s="34">
        <f>C20*12</f>
        <v>3420.0684</v>
      </c>
    </row>
    <row r="21" spans="1:6" s="42" customFormat="1" ht="12.75">
      <c r="A21" s="37" t="s">
        <v>34</v>
      </c>
      <c r="B21" s="40" t="s">
        <v>35</v>
      </c>
      <c r="C21" s="34">
        <f>E21/12</f>
        <v>791.6825</v>
      </c>
      <c r="D21" s="34">
        <f>C21/C5</f>
        <v>0.2375</v>
      </c>
      <c r="E21" s="41">
        <f>C11*0.025</f>
        <v>9500.19</v>
      </c>
      <c r="F21" s="34">
        <f>C21*12</f>
        <v>9500.19</v>
      </c>
    </row>
    <row r="22" spans="1:6" s="20" customFormat="1" ht="12.75">
      <c r="A22" s="43" t="s">
        <v>36</v>
      </c>
      <c r="B22" s="44" t="s">
        <v>37</v>
      </c>
      <c r="C22" s="45">
        <f>E22/12</f>
        <v>228.75980833333335</v>
      </c>
      <c r="D22" s="45">
        <f>E22/C5/12</f>
        <v>0.06862656996860063</v>
      </c>
      <c r="E22" s="46">
        <f>C7*0.01</f>
        <v>2745.1177000000002</v>
      </c>
      <c r="F22" s="34">
        <f>C22*12</f>
        <v>2745.1177000000002</v>
      </c>
    </row>
    <row r="23" spans="1:6" s="49" customFormat="1" ht="12.75">
      <c r="A23" s="47"/>
      <c r="B23" s="25" t="s">
        <v>38</v>
      </c>
      <c r="C23" s="48">
        <f>SUM(C14:C22)</f>
        <v>24377.605508333334</v>
      </c>
      <c r="D23" s="48">
        <f>SUM(D14:D22)</f>
        <v>7.313135389792204</v>
      </c>
      <c r="E23" s="48">
        <f>SUM(E14:E22)</f>
        <v>292531.2661</v>
      </c>
      <c r="F23" s="48">
        <f>SUM(F14:F22)</f>
        <v>292531.2661</v>
      </c>
    </row>
    <row r="24" spans="1:6" ht="12.75" customHeight="1">
      <c r="A24" s="50" t="s">
        <v>39</v>
      </c>
      <c r="B24" s="51" t="s">
        <v>40</v>
      </c>
      <c r="C24" s="34"/>
      <c r="D24" s="34"/>
      <c r="E24" s="41"/>
      <c r="F24" s="41"/>
    </row>
    <row r="25" spans="1:6" ht="12.75">
      <c r="A25" s="50"/>
      <c r="B25" s="51"/>
      <c r="C25" s="34"/>
      <c r="D25" s="34"/>
      <c r="E25" s="41"/>
      <c r="F25" s="41"/>
    </row>
    <row r="26" spans="1:6" ht="12.75">
      <c r="A26" s="37" t="s">
        <v>41</v>
      </c>
      <c r="B26" s="40" t="s">
        <v>42</v>
      </c>
      <c r="C26" s="34">
        <f>E26/12</f>
        <v>666.6666666666666</v>
      </c>
      <c r="D26" s="34">
        <f>C26/C5</f>
        <v>0.19999600007999838</v>
      </c>
      <c r="E26" s="41">
        <v>8000</v>
      </c>
      <c r="F26" s="41"/>
    </row>
    <row r="27" spans="1:6" ht="12.75">
      <c r="A27" s="37" t="s">
        <v>45</v>
      </c>
      <c r="B27" s="40" t="s">
        <v>46</v>
      </c>
      <c r="C27" s="34">
        <f>E27/12</f>
        <v>1291.6666666666667</v>
      </c>
      <c r="D27" s="34">
        <f>C27/C5</f>
        <v>0.3874922501549969</v>
      </c>
      <c r="E27" s="41">
        <v>15500</v>
      </c>
      <c r="F27" s="41"/>
    </row>
    <row r="28" spans="1:6" ht="12.75">
      <c r="A28" s="37" t="s">
        <v>47</v>
      </c>
      <c r="B28" s="40" t="s">
        <v>60</v>
      </c>
      <c r="C28" s="34">
        <f>E28/12</f>
        <v>3666.6666666666665</v>
      </c>
      <c r="D28" s="34">
        <f>C28/C5</f>
        <v>1.099978000439991</v>
      </c>
      <c r="E28" s="41">
        <v>44000</v>
      </c>
      <c r="F28" s="41"/>
    </row>
    <row r="29" spans="1:6" ht="12.75">
      <c r="A29" s="37" t="s">
        <v>49</v>
      </c>
      <c r="B29" s="40" t="s">
        <v>50</v>
      </c>
      <c r="C29" s="34">
        <f>E29/12</f>
        <v>1666.6666666666667</v>
      </c>
      <c r="D29" s="34">
        <f>C29/C5</f>
        <v>0.499990000199996</v>
      </c>
      <c r="E29" s="41">
        <v>20000</v>
      </c>
      <c r="F29" s="41"/>
    </row>
    <row r="30" spans="1:6" ht="12.75">
      <c r="A30" s="52"/>
      <c r="B30" s="53" t="s">
        <v>51</v>
      </c>
      <c r="C30" s="54">
        <f>SUM(C26:C29)</f>
        <v>7291.666666666667</v>
      </c>
      <c r="D30" s="54">
        <f>SUM(D26:D29)</f>
        <v>2.187456250874982</v>
      </c>
      <c r="E30" s="54">
        <f>SUM(E26:E29)</f>
        <v>87500</v>
      </c>
      <c r="F30" s="55"/>
    </row>
    <row r="31" spans="1:6" ht="12.75">
      <c r="A31" s="52"/>
      <c r="B31" s="56" t="s">
        <v>52</v>
      </c>
      <c r="C31" s="57"/>
      <c r="D31" s="57"/>
      <c r="E31" s="57"/>
      <c r="F31" s="57">
        <v>90753.54</v>
      </c>
    </row>
    <row r="32" spans="1:6" ht="12.75">
      <c r="A32" s="37" t="s">
        <v>53</v>
      </c>
      <c r="B32" s="58" t="s">
        <v>44</v>
      </c>
      <c r="C32" s="59"/>
      <c r="D32" s="59"/>
      <c r="E32" s="60">
        <v>70000</v>
      </c>
      <c r="F32" s="59"/>
    </row>
    <row r="33" spans="1:6" ht="12.75">
      <c r="A33" s="37" t="s">
        <v>54</v>
      </c>
      <c r="B33" s="61"/>
      <c r="C33" s="59"/>
      <c r="D33" s="59"/>
      <c r="E33" s="59"/>
      <c r="F33" s="59"/>
    </row>
    <row r="34" spans="1:6" ht="12.75">
      <c r="A34" s="35"/>
      <c r="B34" s="52" t="s">
        <v>55</v>
      </c>
      <c r="C34" s="48"/>
      <c r="D34" s="48">
        <f>SUM(D23+D30)</f>
        <v>9.500591640667185</v>
      </c>
      <c r="E34" s="48"/>
      <c r="F34" s="48"/>
    </row>
    <row r="35" spans="1:6" ht="12.75">
      <c r="A35" s="62"/>
      <c r="B35" s="52" t="s">
        <v>56</v>
      </c>
      <c r="C35" s="63"/>
      <c r="D35" s="64"/>
      <c r="E35" s="64"/>
      <c r="F35" s="64"/>
    </row>
    <row r="36" spans="1:6" ht="12.75">
      <c r="A36" s="62"/>
      <c r="B36" s="36" t="s">
        <v>57</v>
      </c>
      <c r="C36" s="65">
        <v>350</v>
      </c>
      <c r="D36" s="64"/>
      <c r="E36" s="64"/>
      <c r="F36" s="64"/>
    </row>
    <row r="37" spans="1:6" ht="12.75">
      <c r="A37" s="62"/>
      <c r="B37" s="36" t="s">
        <v>58</v>
      </c>
      <c r="C37" s="65">
        <v>350</v>
      </c>
      <c r="D37" s="64"/>
      <c r="E37" s="64"/>
      <c r="F37" s="64"/>
    </row>
    <row r="38" spans="1:5" ht="12.75">
      <c r="A38" s="62"/>
      <c r="B38" s="63" t="s">
        <v>51</v>
      </c>
      <c r="C38" s="66">
        <f>SUM(C36:C37)</f>
        <v>700</v>
      </c>
      <c r="D38" s="66"/>
      <c r="E38" s="67"/>
    </row>
    <row r="39" spans="1:5" ht="44.25" customHeight="1">
      <c r="A39" s="62"/>
      <c r="B39" s="68" t="s">
        <v>59</v>
      </c>
      <c r="C39" s="68"/>
      <c r="D39" s="68"/>
      <c r="E39" s="68"/>
    </row>
    <row r="40" spans="1:6" ht="75.75" customHeight="1">
      <c r="A40" s="69"/>
      <c r="B40" s="69"/>
      <c r="C40" s="70"/>
      <c r="D40" s="69"/>
      <c r="E40" s="64"/>
      <c r="F40" s="64"/>
    </row>
    <row r="41" spans="1:6" ht="12.75">
      <c r="A41" s="62"/>
      <c r="B41" s="62"/>
      <c r="C41" s="70"/>
      <c r="D41" s="64"/>
      <c r="E41" s="64"/>
      <c r="F41" s="64"/>
    </row>
    <row r="42" spans="1:6" ht="12.75">
      <c r="A42" s="71"/>
      <c r="B42" s="71"/>
      <c r="C42" s="70"/>
      <c r="D42" s="70"/>
      <c r="E42" s="70"/>
      <c r="F42" s="70"/>
    </row>
    <row r="43" spans="1:6" ht="12.75">
      <c r="A43" s="71"/>
      <c r="B43" s="71"/>
      <c r="C43" s="70"/>
      <c r="D43" s="70"/>
      <c r="E43" s="70"/>
      <c r="F43" s="70"/>
    </row>
    <row r="44" spans="1:6" ht="12.75">
      <c r="A44" s="71"/>
      <c r="B44" s="71"/>
      <c r="C44" s="70"/>
      <c r="D44" s="70"/>
      <c r="E44" s="70"/>
      <c r="F44" s="70"/>
    </row>
    <row r="45" spans="1:6" ht="12.75">
      <c r="A45" s="71"/>
      <c r="B45" s="71"/>
      <c r="C45" s="70"/>
      <c r="D45" s="70"/>
      <c r="E45" s="70"/>
      <c r="F45" s="70"/>
    </row>
    <row r="46" spans="1:6" ht="12.75">
      <c r="A46" s="71"/>
      <c r="B46" s="71"/>
      <c r="C46" s="70"/>
      <c r="D46" s="70"/>
      <c r="E46" s="70"/>
      <c r="F46" s="70"/>
    </row>
    <row r="47" spans="1:6" s="67" customFormat="1" ht="12.75">
      <c r="A47" s="71"/>
      <c r="B47" s="71"/>
      <c r="C47" s="70"/>
      <c r="D47" s="70"/>
      <c r="E47" s="70"/>
      <c r="F47" s="70"/>
    </row>
    <row r="48" spans="1:6" s="67" customFormat="1" ht="12.75">
      <c r="A48" s="71"/>
      <c r="B48" s="71"/>
      <c r="C48" s="70"/>
      <c r="D48" s="70"/>
      <c r="E48" s="70"/>
      <c r="F48" s="70"/>
    </row>
    <row r="49" spans="1:6" s="67" customFormat="1" ht="12.75">
      <c r="A49" s="71"/>
      <c r="B49" s="71"/>
      <c r="C49" s="70"/>
      <c r="D49" s="70"/>
      <c r="E49" s="70"/>
      <c r="F49" s="70"/>
    </row>
    <row r="50" spans="1:6" s="67" customFormat="1" ht="12.75">
      <c r="A50" s="71"/>
      <c r="B50" s="71"/>
      <c r="C50" s="70"/>
      <c r="D50" s="70"/>
      <c r="E50" s="70"/>
      <c r="F50" s="70"/>
    </row>
    <row r="51" spans="1:6" s="67" customFormat="1" ht="12.75">
      <c r="A51" s="71"/>
      <c r="B51" s="71"/>
      <c r="C51" s="70"/>
      <c r="D51" s="70"/>
      <c r="E51" s="70"/>
      <c r="F51" s="70"/>
    </row>
    <row r="52" spans="1:6" s="67" customFormat="1" ht="12.75">
      <c r="A52" s="71"/>
      <c r="B52" s="71"/>
      <c r="C52" s="70"/>
      <c r="D52" s="70"/>
      <c r="E52" s="70"/>
      <c r="F52" s="70"/>
    </row>
    <row r="53" spans="1:6" s="67" customFormat="1" ht="12.75">
      <c r="A53" s="2"/>
      <c r="B53" s="2"/>
      <c r="C53" s="70"/>
      <c r="D53" s="70"/>
      <c r="E53" s="70"/>
      <c r="F53" s="70"/>
    </row>
    <row r="54" spans="1:6" s="67" customFormat="1" ht="12.75">
      <c r="A54" s="2"/>
      <c r="B54" s="2"/>
      <c r="C54" s="70"/>
      <c r="D54" s="70"/>
      <c r="E54" s="70"/>
      <c r="F54" s="70"/>
    </row>
    <row r="55" spans="1:6" s="67" customFormat="1" ht="12.75">
      <c r="A55" s="2"/>
      <c r="B55" s="2"/>
      <c r="C55" s="70"/>
      <c r="D55" s="70"/>
      <c r="E55" s="70"/>
      <c r="F55" s="70"/>
    </row>
    <row r="56" spans="1:6" s="67" customFormat="1" ht="12.75">
      <c r="A56" s="2"/>
      <c r="B56" s="2"/>
      <c r="C56" s="70"/>
      <c r="D56" s="70"/>
      <c r="E56" s="70"/>
      <c r="F56" s="70"/>
    </row>
    <row r="57" spans="1:6" s="67" customFormat="1" ht="12.75">
      <c r="A57" s="2"/>
      <c r="B57" s="2"/>
      <c r="C57" s="70"/>
      <c r="D57" s="70"/>
      <c r="E57" s="70"/>
      <c r="F57" s="70"/>
    </row>
    <row r="58" spans="1:6" s="67" customFormat="1" ht="12.75">
      <c r="A58" s="2"/>
      <c r="B58" s="2"/>
      <c r="C58" s="70"/>
      <c r="D58" s="70"/>
      <c r="E58" s="70"/>
      <c r="F58" s="70"/>
    </row>
    <row r="59" spans="1:6" s="67" customFormat="1" ht="12.75">
      <c r="A59" s="2"/>
      <c r="B59" s="2"/>
      <c r="C59" s="70"/>
      <c r="D59" s="70"/>
      <c r="E59" s="70"/>
      <c r="F59" s="70"/>
    </row>
    <row r="60" spans="1:6" s="67" customFormat="1" ht="12.75">
      <c r="A60" s="2"/>
      <c r="B60" s="2"/>
      <c r="C60" s="70"/>
      <c r="D60" s="70"/>
      <c r="E60" s="70"/>
      <c r="F60" s="70"/>
    </row>
    <row r="61" spans="1:6" s="67" customFormat="1" ht="12.75">
      <c r="A61" s="2"/>
      <c r="B61" s="2"/>
      <c r="C61" s="70"/>
      <c r="D61" s="70"/>
      <c r="E61" s="70"/>
      <c r="F61" s="70"/>
    </row>
    <row r="62" spans="1:6" s="67" customFormat="1" ht="12.75">
      <c r="A62" s="2"/>
      <c r="B62" s="2"/>
      <c r="C62" s="70"/>
      <c r="D62" s="70"/>
      <c r="E62" s="70"/>
      <c r="F62" s="70"/>
    </row>
    <row r="63" spans="1:6" s="67" customFormat="1" ht="12.75">
      <c r="A63" s="2"/>
      <c r="B63" s="2"/>
      <c r="C63" s="70"/>
      <c r="D63" s="70"/>
      <c r="E63" s="70"/>
      <c r="F63" s="70"/>
    </row>
    <row r="64" spans="1:6" s="67" customFormat="1" ht="12.75">
      <c r="A64" s="2"/>
      <c r="B64" s="2"/>
      <c r="C64" s="70"/>
      <c r="D64" s="70"/>
      <c r="E64" s="70"/>
      <c r="F64" s="70"/>
    </row>
    <row r="65" spans="1:6" s="67" customFormat="1" ht="12.75">
      <c r="A65" s="2"/>
      <c r="B65" s="2"/>
      <c r="C65" s="70"/>
      <c r="D65" s="70"/>
      <c r="E65" s="70"/>
      <c r="F65" s="70"/>
    </row>
    <row r="66" spans="1:6" s="67" customFormat="1" ht="12.75">
      <c r="A66" s="2"/>
      <c r="B66" s="2"/>
      <c r="C66" s="70"/>
      <c r="D66" s="70"/>
      <c r="E66" s="70"/>
      <c r="F66" s="70"/>
    </row>
    <row r="67" spans="1:6" s="67" customFormat="1" ht="12.75">
      <c r="A67" s="2"/>
      <c r="B67" s="2"/>
      <c r="C67" s="70"/>
      <c r="D67" s="70"/>
      <c r="E67" s="70"/>
      <c r="F67" s="70"/>
    </row>
    <row r="68" spans="1:6" s="67" customFormat="1" ht="12.75">
      <c r="A68" s="2"/>
      <c r="B68" s="2"/>
      <c r="C68" s="70"/>
      <c r="D68" s="70"/>
      <c r="E68" s="70"/>
      <c r="F68" s="70"/>
    </row>
    <row r="69" spans="1:6" s="67" customFormat="1" ht="12.75">
      <c r="A69" s="2"/>
      <c r="B69" s="2"/>
      <c r="C69" s="70"/>
      <c r="D69" s="70"/>
      <c r="E69" s="70"/>
      <c r="F69" s="70"/>
    </row>
    <row r="70" spans="1:6" s="67" customFormat="1" ht="12.75">
      <c r="A70" s="2"/>
      <c r="B70" s="2"/>
      <c r="C70" s="70"/>
      <c r="D70" s="70"/>
      <c r="E70" s="70"/>
      <c r="F70" s="70"/>
    </row>
    <row r="71" spans="1:6" s="67" customFormat="1" ht="12.75">
      <c r="A71" s="2"/>
      <c r="B71" s="2"/>
      <c r="C71" s="70"/>
      <c r="D71" s="70"/>
      <c r="E71" s="70"/>
      <c r="F71" s="70"/>
    </row>
    <row r="72" spans="1:6" s="67" customFormat="1" ht="12.75">
      <c r="A72" s="2"/>
      <c r="B72" s="2"/>
      <c r="C72" s="70"/>
      <c r="D72" s="70"/>
      <c r="E72" s="70"/>
      <c r="F72" s="70"/>
    </row>
    <row r="73" spans="1:6" s="67" customFormat="1" ht="12.75">
      <c r="A73" s="2"/>
      <c r="B73" s="2"/>
      <c r="C73" s="70"/>
      <c r="D73" s="70"/>
      <c r="E73" s="70"/>
      <c r="F73" s="70"/>
    </row>
    <row r="74" spans="1:6" s="67" customFormat="1" ht="12.75">
      <c r="A74" s="2"/>
      <c r="B74" s="2"/>
      <c r="C74" s="70"/>
      <c r="D74" s="70"/>
      <c r="E74" s="70"/>
      <c r="F74" s="70"/>
    </row>
    <row r="75" spans="1:6" s="67" customFormat="1" ht="12.75">
      <c r="A75" s="2"/>
      <c r="B75" s="2"/>
      <c r="C75" s="70"/>
      <c r="D75" s="70"/>
      <c r="E75" s="70"/>
      <c r="F75" s="70"/>
    </row>
    <row r="76" spans="1:6" s="67" customFormat="1" ht="12.75">
      <c r="A76" s="2"/>
      <c r="B76" s="2"/>
      <c r="C76" s="70"/>
      <c r="D76" s="70"/>
      <c r="E76" s="70"/>
      <c r="F76" s="70"/>
    </row>
    <row r="77" spans="1:6" s="67" customFormat="1" ht="12.75">
      <c r="A77" s="2"/>
      <c r="B77" s="2"/>
      <c r="C77" s="70"/>
      <c r="D77" s="70"/>
      <c r="E77" s="70"/>
      <c r="F77" s="70"/>
    </row>
    <row r="78" spans="1:6" s="67" customFormat="1" ht="12.75">
      <c r="A78" s="2"/>
      <c r="B78" s="2"/>
      <c r="C78" s="70"/>
      <c r="D78" s="70"/>
      <c r="E78" s="70"/>
      <c r="F78" s="70"/>
    </row>
    <row r="79" spans="1:6" s="67" customFormat="1" ht="12.75">
      <c r="A79" s="2"/>
      <c r="B79" s="2"/>
      <c r="C79" s="70"/>
      <c r="D79" s="70"/>
      <c r="E79" s="70"/>
      <c r="F79" s="70"/>
    </row>
    <row r="80" spans="1:6" s="67" customFormat="1" ht="12.75">
      <c r="A80" s="2"/>
      <c r="B80" s="2"/>
      <c r="C80" s="70"/>
      <c r="D80" s="70"/>
      <c r="E80" s="70"/>
      <c r="F80" s="70"/>
    </row>
    <row r="81" spans="1:6" s="67" customFormat="1" ht="12.75">
      <c r="A81" s="2"/>
      <c r="B81" s="2"/>
      <c r="C81" s="70"/>
      <c r="D81" s="70"/>
      <c r="E81" s="70"/>
      <c r="F81" s="70"/>
    </row>
    <row r="82" spans="1:6" s="67" customFormat="1" ht="12.75">
      <c r="A82" s="2"/>
      <c r="B82" s="2"/>
      <c r="C82" s="70"/>
      <c r="D82" s="70"/>
      <c r="E82" s="70"/>
      <c r="F82" s="70"/>
    </row>
    <row r="83" spans="1:6" s="67" customFormat="1" ht="12.75">
      <c r="A83" s="2"/>
      <c r="B83" s="2"/>
      <c r="C83" s="70"/>
      <c r="D83" s="70"/>
      <c r="E83" s="70"/>
      <c r="F83" s="70"/>
    </row>
    <row r="84" spans="1:6" s="67" customFormat="1" ht="12.75">
      <c r="A84" s="2"/>
      <c r="B84" s="2"/>
      <c r="C84" s="2"/>
      <c r="D84" s="70"/>
      <c r="E84" s="70"/>
      <c r="F84" s="70"/>
    </row>
    <row r="85" spans="1:6" s="67" customFormat="1" ht="12.75">
      <c r="A85" s="2"/>
      <c r="B85" s="2"/>
      <c r="C85" s="2"/>
      <c r="D85" s="70"/>
      <c r="E85" s="70"/>
      <c r="F85" s="70"/>
    </row>
    <row r="86" spans="1:6" s="67" customFormat="1" ht="12.75">
      <c r="A86" s="2"/>
      <c r="B86" s="2"/>
      <c r="C86" s="2"/>
      <c r="D86" s="70"/>
      <c r="E86" s="70"/>
      <c r="F86" s="70"/>
    </row>
    <row r="87" spans="1:6" s="67" customFormat="1" ht="12.75">
      <c r="A87" s="2"/>
      <c r="B87" s="2"/>
      <c r="C87" s="2"/>
      <c r="D87" s="70"/>
      <c r="E87" s="70"/>
      <c r="F87" s="70"/>
    </row>
    <row r="88" spans="1:6" s="67" customFormat="1" ht="12.75">
      <c r="A88" s="2"/>
      <c r="B88" s="2"/>
      <c r="C88" s="2"/>
      <c r="D88" s="70"/>
      <c r="E88" s="70"/>
      <c r="F88" s="70"/>
    </row>
  </sheetData>
  <sheetProtection selectLockedCells="1" selectUnlockedCells="1"/>
  <mergeCells count="17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4:A25"/>
    <mergeCell ref="B24:B25"/>
    <mergeCell ref="C24:C25"/>
    <mergeCell ref="D24:D25"/>
    <mergeCell ref="E24:E25"/>
    <mergeCell ref="F24:F25"/>
    <mergeCell ref="B39:E39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cp:lastPrinted>2020-12-01T04:01:54Z</cp:lastPrinted>
  <dcterms:modified xsi:type="dcterms:W3CDTF">2020-12-01T04:15:08Z</dcterms:modified>
  <cp:category/>
  <cp:version/>
  <cp:contentType/>
  <cp:contentStatus/>
  <cp:revision>9</cp:revision>
</cp:coreProperties>
</file>