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41" i="87"/>
  <c r="C41"/>
  <c r="D36"/>
  <c r="C36"/>
  <c r="D35"/>
  <c r="C35"/>
  <c r="D34"/>
  <c r="C34"/>
  <c r="D33"/>
  <c r="C33"/>
  <c r="D32"/>
  <c r="C32"/>
  <c r="D30"/>
  <c r="C30"/>
  <c r="D42"/>
  <c r="C42"/>
  <c r="E39" l="1"/>
  <c r="C29"/>
  <c r="C31"/>
  <c r="C37"/>
  <c r="C38"/>
  <c r="C18" l="1"/>
  <c r="D45" l="1"/>
  <c r="C11" s="1"/>
  <c r="D29"/>
  <c r="D38"/>
  <c r="D37"/>
  <c r="D19"/>
  <c r="E19"/>
  <c r="E26"/>
  <c r="D31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C39" i="87" l="1"/>
  <c r="D39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</calcChain>
</file>

<file path=xl/sharedStrings.xml><?xml version="1.0" encoding="utf-8"?>
<sst xmlns="http://schemas.openxmlformats.org/spreadsheetml/2006/main" count="1280" uniqueCount="165">
  <si>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</si>
  <si>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</si>
  <si>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</si>
  <si>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</si>
  <si>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</si>
  <si>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</si>
  <si>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</si>
  <si>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</si>
  <si>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</si>
  <si>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</si>
  <si>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</si>
  <si>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</si>
  <si>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</si>
  <si>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</si>
  <si>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</si>
  <si>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</si>
  <si>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</si>
  <si>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</si>
  <si>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</si>
  <si>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</si>
  <si>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</si>
  <si>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</si>
  <si>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</si>
  <si>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</si>
  <si>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</si>
  <si>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</si>
  <si>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</si>
  <si>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</si>
  <si>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</si>
  <si>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</si>
  <si>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</si>
  <si>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</si>
  <si>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</si>
  <si>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</si>
  <si>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</si>
  <si>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</si>
  <si>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</si>
  <si>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</si>
  <si>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</si>
  <si>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</si>
  <si>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</si>
  <si>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</si>
  <si>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</si>
  <si>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</si>
  <si>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</si>
  <si>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</si>
  <si>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</si>
  <si>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</si>
  <si>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</si>
  <si>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</si>
  <si>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</si>
  <si>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</si>
  <si>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</si>
  <si>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</si>
  <si>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</si>
  <si>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</si>
  <si>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</si>
  <si>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</si>
  <si>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</si>
  <si>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</si>
  <si>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</si>
  <si>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</si>
  <si>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</si>
  <si>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</si>
  <si>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</si>
  <si>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</si>
  <si>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</si>
  <si>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</si>
  <si>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</si>
  <si>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</si>
  <si>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</si>
  <si>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</si>
  <si>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</si>
  <si>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</si>
  <si>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</si>
  <si>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</si>
  <si>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</si>
  <si>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</si>
  <si>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</si>
  <si>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</si>
  <si>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</si>
  <si>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</si>
  <si>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</si>
  <si>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</si>
  <si>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</si>
  <si>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</si>
  <si>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</si>
  <si>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</si>
  <si>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</si>
  <si>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</si>
  <si>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</si>
  <si>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</si>
  <si>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</si>
  <si>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</si>
  <si>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</si>
  <si>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</si>
  <si>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</si>
  <si>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</si>
  <si>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</si>
  <si>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</si>
  <si>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</si>
  <si>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</si>
  <si>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</si>
  <si>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</si>
  <si>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</si>
  <si>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</si>
  <si>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</si>
  <si>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</si>
  <si>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</si>
  <si>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</si>
  <si>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</si>
  <si>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</si>
  <si>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</si>
  <si>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</si>
  <si>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</si>
  <si>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</si>
  <si>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</si>
  <si>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</si>
  <si>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</si>
  <si>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</si>
  <si>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</si>
  <si>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</si>
  <si>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</si>
  <si>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</si>
  <si>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</si>
  <si>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</si>
  <si>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</si>
  <si>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</si>
  <si>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</si>
  <si>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</si>
  <si>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</si>
  <si>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</si>
  <si>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</si>
  <si>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</si>
  <si>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</si>
  <si>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</si>
  <si>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</si>
  <si>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</si>
  <si>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</si>
  <si>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</si>
  <si>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>Шукшина, 1</t>
  </si>
  <si>
    <t>Промывка, опрессовка ОС</t>
  </si>
  <si>
    <t>Ремонт межпанельных швов 30 п.м.</t>
  </si>
  <si>
    <t>3.0</t>
  </si>
  <si>
    <t>3.2</t>
  </si>
  <si>
    <t>4.0</t>
  </si>
  <si>
    <t>Остаток денежных средств на 01.01.2019г.</t>
  </si>
  <si>
    <t>Запорная арматура в подвале</t>
  </si>
  <si>
    <t>Установка дверей метал.на мусороприемные камеры п.2,5,10,11</t>
  </si>
  <si>
    <t>3.1.</t>
  </si>
  <si>
    <t>Установка пластиковых окон подъезд №7</t>
  </si>
  <si>
    <t>3.3.  Асфальтирование дороги на въезде 10 кв.м.</t>
  </si>
  <si>
    <t>3.4.</t>
  </si>
  <si>
    <t>Установка прожектора на детской площадке</t>
  </si>
  <si>
    <t>3.5.</t>
  </si>
  <si>
    <t>Установка дверок и решоток на цокольные окна 40 шт.</t>
  </si>
  <si>
    <t>3.6.</t>
  </si>
  <si>
    <t>Установка светодиодных светильников (датчики движения) подъезд №1</t>
  </si>
  <si>
    <t>3.7.</t>
  </si>
  <si>
    <t>3.8.</t>
  </si>
  <si>
    <t>Установка деревянной двери в подъезде №7</t>
  </si>
  <si>
    <t>3.9.</t>
  </si>
  <si>
    <t>4.1.</t>
  </si>
  <si>
    <t>4.2.</t>
  </si>
  <si>
    <t>Установка урн 3шт. на детскую площадку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</si>
</sst>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3" fillId="3" borderId="1" xfId="0" applyNumberFormat="1" applyFont="1" applyFill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vertical="center"/>
      <protection locked="0"/>
    </xf>
    <xf numFmtId="49" fontId="12" fillId="2" borderId="1" xfId="0" applyNumberFormat="1" applyFont="1" applyFill="1" applyBorder="1" applyAlignment="1" applyProtection="1">
      <alignment wrapText="1"/>
    </xf>
    <xf numFmtId="0" fontId="22" fillId="2" borderId="0" xfId="0" applyFont="1" applyFill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30.6" customHeight="1">
      <c r="A2" s="146" t="s">
        <v>66</v>
      </c>
      <c r="B2" s="146"/>
      <c r="C2" s="146"/>
      <c r="D2" s="146"/>
      <c r="E2" s="146"/>
      <c r="F2" s="146"/>
      <c r="G2" s="14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7" t="s">
        <v>50</v>
      </c>
      <c r="D4" s="148"/>
      <c r="E4" s="148"/>
      <c r="F4" s="42"/>
    </row>
    <row r="5" spans="1:7">
      <c r="B5" s="9" t="s">
        <v>1</v>
      </c>
      <c r="C5" s="149">
        <v>4</v>
      </c>
      <c r="D5" s="150"/>
      <c r="E5" s="150"/>
      <c r="F5" s="43"/>
    </row>
    <row r="6" spans="1:7">
      <c r="B6" s="10" t="s">
        <v>2</v>
      </c>
      <c r="C6" s="149">
        <v>7505.5</v>
      </c>
      <c r="D6" s="150"/>
      <c r="E6" s="150"/>
      <c r="F6" s="43"/>
    </row>
    <row r="7" spans="1:7" ht="18.75" customHeight="1">
      <c r="B7" s="39" t="s">
        <v>47</v>
      </c>
      <c r="C7" s="142">
        <v>64200</v>
      </c>
      <c r="D7" s="143"/>
      <c r="E7" s="144"/>
      <c r="F7" s="44"/>
    </row>
    <row r="8" spans="1:7">
      <c r="B8" s="56"/>
      <c r="D8" s="38">
        <v>9</v>
      </c>
    </row>
    <row r="9" spans="1:7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5" t="s">
        <v>34</v>
      </c>
      <c r="C46" s="15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.75" customHeight="1">
      <c r="A2" s="173" t="s">
        <v>115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116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3926.2</v>
      </c>
      <c r="D6" s="177"/>
      <c r="E6" s="17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10</v>
      </c>
      <c r="D5" s="177"/>
      <c r="E5" s="177"/>
      <c r="F5" s="77"/>
    </row>
    <row r="6" spans="1:7" ht="19.5">
      <c r="B6" s="78" t="s">
        <v>2</v>
      </c>
      <c r="C6" s="176">
        <v>17699.099999999999</v>
      </c>
      <c r="D6" s="177"/>
      <c r="E6" s="177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" customHeight="1">
      <c r="A2" s="173" t="s">
        <v>118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3240.8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7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119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3239.5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2" customHeight="1">
      <c r="A2" s="173" t="s">
        <v>120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13949.96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72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2</v>
      </c>
      <c r="D5" s="177"/>
      <c r="E5" s="177"/>
      <c r="F5" s="77"/>
    </row>
    <row r="6" spans="1:7" ht="19.5">
      <c r="B6" s="78" t="s">
        <v>2</v>
      </c>
      <c r="C6" s="176">
        <v>3950.5</v>
      </c>
      <c r="D6" s="177"/>
      <c r="E6" s="177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" customHeight="1">
      <c r="A2" s="173" t="s">
        <v>122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3241.8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3250.9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3252.6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3248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2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5.25" customHeight="1">
      <c r="A2" s="173" t="s">
        <v>109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11183.8</v>
      </c>
      <c r="D6" s="177"/>
      <c r="E6" s="17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4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3254.9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"/>
  <sheetViews>
    <sheetView tabSelected="1" topLeftCell="A33" zoomScale="77" zoomScaleNormal="77" workbookViewId="0">
      <selection activeCell="D42" sqref="D42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73" t="s">
        <v>139</v>
      </c>
      <c r="B2" s="173"/>
      <c r="C2" s="173"/>
      <c r="D2" s="173"/>
      <c r="E2" s="173"/>
    </row>
    <row r="3" spans="1:5" ht="19.5">
      <c r="B3" s="109"/>
      <c r="C3" s="110" t="s">
        <v>140</v>
      </c>
      <c r="D3" s="110"/>
      <c r="E3" s="110"/>
    </row>
    <row r="4" spans="1:5" ht="19.5">
      <c r="B4" s="73" t="s">
        <v>0</v>
      </c>
      <c r="C4" s="174" t="s">
        <v>110</v>
      </c>
      <c r="D4" s="175"/>
      <c r="E4" s="175"/>
    </row>
    <row r="5" spans="1:5" ht="19.5">
      <c r="B5" s="73" t="s">
        <v>1</v>
      </c>
      <c r="C5" s="176">
        <v>11</v>
      </c>
      <c r="D5" s="177"/>
      <c r="E5" s="177"/>
    </row>
    <row r="6" spans="1:5" ht="19.5">
      <c r="B6" s="78" t="s">
        <v>2</v>
      </c>
      <c r="C6" s="176">
        <v>21498.98</v>
      </c>
      <c r="D6" s="177"/>
      <c r="E6" s="177"/>
    </row>
    <row r="7" spans="1:5" ht="19.5">
      <c r="B7" s="78" t="s">
        <v>89</v>
      </c>
      <c r="C7" s="79">
        <v>2380</v>
      </c>
      <c r="D7" s="80"/>
      <c r="E7" s="81"/>
    </row>
    <row r="8" spans="1:5" ht="39">
      <c r="B8" s="98" t="s">
        <v>96</v>
      </c>
      <c r="C8" s="169"/>
      <c r="D8" s="170"/>
      <c r="E8" s="171"/>
    </row>
    <row r="9" spans="1:5" ht="19.5">
      <c r="B9" s="108" t="s">
        <v>91</v>
      </c>
      <c r="C9" s="105">
        <v>2228463.5499999998</v>
      </c>
      <c r="D9" s="106"/>
      <c r="E9" s="107"/>
    </row>
    <row r="10" spans="1:5">
      <c r="B10" s="87" t="s">
        <v>87</v>
      </c>
      <c r="C10" s="88">
        <v>10</v>
      </c>
      <c r="D10" s="66"/>
      <c r="E10" s="46"/>
    </row>
    <row r="11" spans="1:5">
      <c r="B11" s="87" t="s">
        <v>93</v>
      </c>
      <c r="C11" s="88">
        <f>12*D45</f>
        <v>24900.48</v>
      </c>
      <c r="D11" s="66"/>
      <c r="E11" s="46"/>
    </row>
    <row r="12" spans="1:5">
      <c r="B12" s="87" t="s">
        <v>88</v>
      </c>
      <c r="C12" s="89">
        <f>C6*C10*12</f>
        <v>2579877.5999999996</v>
      </c>
      <c r="D12" s="66">
        <f>C12/12</f>
        <v>214989.79999999996</v>
      </c>
      <c r="E12" s="46"/>
    </row>
    <row r="13" spans="1:5">
      <c r="A13" s="178"/>
      <c r="B13" s="179"/>
      <c r="C13" s="179"/>
      <c r="D13" s="179"/>
      <c r="E13" s="175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61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62"/>
      <c r="C16" s="183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121254.24719999998</v>
      </c>
      <c r="D17" s="15">
        <v>5.64</v>
      </c>
      <c r="E17" s="15">
        <f>C17*12</f>
        <v>1455050.9663999998</v>
      </c>
    </row>
    <row r="18" spans="1:5">
      <c r="A18" s="100" t="s">
        <v>10</v>
      </c>
      <c r="B18" s="18" t="s">
        <v>11</v>
      </c>
      <c r="C18" s="15">
        <f>0.67*C6</f>
        <v>14404.3166</v>
      </c>
      <c r="D18" s="15">
        <v>0.67</v>
      </c>
      <c r="E18" s="15">
        <f>C18*12</f>
        <v>172851.79920000001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6.2793676723267799E-2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305.25</v>
      </c>
      <c r="D20" s="15">
        <f>C20/C6</f>
        <v>1.4198348014649998E-2</v>
      </c>
      <c r="E20" s="3">
        <v>3663</v>
      </c>
    </row>
    <row r="21" spans="1:5">
      <c r="A21" s="118" t="s">
        <v>14</v>
      </c>
      <c r="B21" s="1" t="s">
        <v>38</v>
      </c>
      <c r="C21" s="15">
        <f t="shared" ref="C21" si="0">E21/12</f>
        <v>466.08333333333331</v>
      </c>
      <c r="D21" s="54">
        <f>C21/C6</f>
        <v>2.1679323081064E-2</v>
      </c>
      <c r="E21" s="15">
        <f>C7*2.35</f>
        <v>5593</v>
      </c>
    </row>
    <row r="22" spans="1:5">
      <c r="A22" s="118" t="s">
        <v>45</v>
      </c>
      <c r="B22" s="1" t="s">
        <v>85</v>
      </c>
      <c r="C22" s="15">
        <f>E22/12</f>
        <v>321.3</v>
      </c>
      <c r="D22" s="54">
        <f>C22/C6</f>
        <v>1.4944895060137738E-2</v>
      </c>
      <c r="E22" s="15">
        <f>C7*1.62</f>
        <v>3855.6000000000004</v>
      </c>
    </row>
    <row r="23" spans="1:5" s="119" customFormat="1">
      <c r="A23" s="118" t="s">
        <v>131</v>
      </c>
      <c r="B23" s="1" t="s">
        <v>37</v>
      </c>
      <c r="C23" s="15">
        <f>C12*12%/12</f>
        <v>25798.775999999994</v>
      </c>
      <c r="D23" s="15">
        <f>C23/C6</f>
        <v>1.1999999999999997</v>
      </c>
      <c r="E23" s="3">
        <f>C12*12%</f>
        <v>309585.31199999992</v>
      </c>
    </row>
    <row r="24" spans="1:5" ht="37.5">
      <c r="A24" s="118" t="s">
        <v>132</v>
      </c>
      <c r="B24" s="1" t="s">
        <v>83</v>
      </c>
      <c r="C24" s="15">
        <f>C12*0.9%/12</f>
        <v>1934.9081999999999</v>
      </c>
      <c r="D24" s="15">
        <f>C24/C6</f>
        <v>0.09</v>
      </c>
      <c r="E24" s="3">
        <f>C12*0.9%</f>
        <v>23218.898399999998</v>
      </c>
    </row>
    <row r="25" spans="1:5" s="119" customFormat="1">
      <c r="A25" s="118" t="s">
        <v>133</v>
      </c>
      <c r="B25" s="1" t="s">
        <v>84</v>
      </c>
      <c r="C25" s="15">
        <f>C12*2.5%/12</f>
        <v>5374.7449999999999</v>
      </c>
      <c r="D25" s="15">
        <f>C25/C6</f>
        <v>0.25</v>
      </c>
      <c r="E25" s="3">
        <f>C25*12</f>
        <v>64496.94</v>
      </c>
    </row>
    <row r="26" spans="1:5" s="121" customFormat="1">
      <c r="A26" s="118" t="s">
        <v>134</v>
      </c>
      <c r="B26" s="48" t="s">
        <v>108</v>
      </c>
      <c r="C26" s="49">
        <f>E26/12</f>
        <v>1857.0529583333334</v>
      </c>
      <c r="D26" s="49">
        <f>E26/C6/12</f>
        <v>8.6378654165608484E-2</v>
      </c>
      <c r="E26" s="50">
        <f>C9*1%</f>
        <v>22284.6355</v>
      </c>
    </row>
    <row r="27" spans="1:5" s="123" customFormat="1">
      <c r="A27" s="122"/>
      <c r="B27" s="66" t="s">
        <v>135</v>
      </c>
      <c r="C27" s="14">
        <f>SUM(C17:C26)</f>
        <v>173066.67929166663</v>
      </c>
      <c r="D27" s="14">
        <f>SUM(D17:D26)</f>
        <v>8.0499948970447281</v>
      </c>
      <c r="E27" s="14">
        <f>SUM(E17:E26)</f>
        <v>2076800.1514999999</v>
      </c>
    </row>
    <row r="28" spans="1:5" ht="37.5">
      <c r="A28" s="118"/>
      <c r="B28" s="90" t="s">
        <v>94</v>
      </c>
      <c r="C28" s="134">
        <f>E28/12</f>
        <v>41923.120708333307</v>
      </c>
      <c r="D28" s="134">
        <f>C28/C6</f>
        <v>1.9500051029552707</v>
      </c>
      <c r="E28" s="134">
        <f>C12-E27</f>
        <v>503077.44849999971</v>
      </c>
    </row>
    <row r="29" spans="1:5">
      <c r="A29" s="120" t="s">
        <v>143</v>
      </c>
      <c r="B29" s="48" t="s">
        <v>141</v>
      </c>
      <c r="C29" s="15">
        <f t="shared" ref="C29:C38" si="1">E29/12</f>
        <v>4583.333333333333</v>
      </c>
      <c r="D29" s="54">
        <f>C29/C6</f>
        <v>0.21318840862837832</v>
      </c>
      <c r="E29" s="50">
        <v>55000</v>
      </c>
    </row>
    <row r="30" spans="1:5" ht="37.5">
      <c r="A30" s="120" t="s">
        <v>149</v>
      </c>
      <c r="B30" s="48" t="s">
        <v>148</v>
      </c>
      <c r="C30" s="15">
        <f>E30/12</f>
        <v>3333.3333333333335</v>
      </c>
      <c r="D30" s="54">
        <f>C30/C6</f>
        <v>0.15504611536609333</v>
      </c>
      <c r="E30" s="50">
        <v>40000</v>
      </c>
    </row>
    <row r="31" spans="1:5">
      <c r="A31" s="120" t="s">
        <v>144</v>
      </c>
      <c r="B31" s="48" t="s">
        <v>150</v>
      </c>
      <c r="C31" s="15">
        <f t="shared" si="1"/>
        <v>7083.333333333333</v>
      </c>
      <c r="D31" s="54">
        <f>C31/C6</f>
        <v>0.32947299515294831</v>
      </c>
      <c r="E31" s="50">
        <v>85000</v>
      </c>
    </row>
    <row r="32" spans="1:5">
      <c r="A32" s="120" t="s">
        <v>151</v>
      </c>
      <c r="B32" s="48"/>
      <c r="C32" s="15">
        <f t="shared" si="1"/>
        <v>1625</v>
      </c>
      <c r="D32" s="54">
        <f>C32/C6</f>
        <v>7.5584981240970503E-2</v>
      </c>
      <c r="E32" s="50">
        <v>19500</v>
      </c>
    </row>
    <row r="33" spans="1:6">
      <c r="A33" s="120" t="s">
        <v>152</v>
      </c>
      <c r="B33" s="48" t="s">
        <v>153</v>
      </c>
      <c r="C33" s="15">
        <f t="shared" si="1"/>
        <v>416.66666666666669</v>
      </c>
      <c r="D33" s="54">
        <f>C33/C6</f>
        <v>1.9380764420761667E-2</v>
      </c>
      <c r="E33" s="50">
        <v>5000</v>
      </c>
    </row>
    <row r="34" spans="1:6">
      <c r="A34" s="120" t="s">
        <v>154</v>
      </c>
      <c r="B34" s="48" t="s">
        <v>155</v>
      </c>
      <c r="C34" s="15">
        <f t="shared" si="1"/>
        <v>11666.666666666666</v>
      </c>
      <c r="D34" s="54">
        <f>C34/C6</f>
        <v>0.54266140378132666</v>
      </c>
      <c r="E34" s="50">
        <v>140000</v>
      </c>
    </row>
    <row r="35" spans="1:6" ht="37.5">
      <c r="A35" s="120" t="s">
        <v>156</v>
      </c>
      <c r="B35" s="48" t="s">
        <v>157</v>
      </c>
      <c r="C35" s="15">
        <f t="shared" si="1"/>
        <v>1333.3333333333333</v>
      </c>
      <c r="D35" s="54">
        <f>C35/C6</f>
        <v>6.2018446146437332E-2</v>
      </c>
      <c r="E35" s="50">
        <v>16000</v>
      </c>
    </row>
    <row r="36" spans="1:6">
      <c r="A36" s="120" t="s">
        <v>158</v>
      </c>
      <c r="B36" s="48" t="s">
        <v>160</v>
      </c>
      <c r="C36" s="15">
        <f t="shared" si="1"/>
        <v>250</v>
      </c>
      <c r="D36" s="54">
        <f>C36/C6</f>
        <v>1.1628458652457001E-2</v>
      </c>
      <c r="E36" s="50">
        <v>3000</v>
      </c>
    </row>
    <row r="37" spans="1:6">
      <c r="A37" s="120" t="s">
        <v>159</v>
      </c>
      <c r="B37" s="1" t="s">
        <v>142</v>
      </c>
      <c r="C37" s="15">
        <f t="shared" si="1"/>
        <v>1000</v>
      </c>
      <c r="D37" s="54">
        <f>C37/C6</f>
        <v>4.6513834609828004E-2</v>
      </c>
      <c r="E37" s="3">
        <v>12000</v>
      </c>
    </row>
    <row r="38" spans="1:6">
      <c r="A38" s="120" t="s">
        <v>161</v>
      </c>
      <c r="B38" s="1" t="s">
        <v>104</v>
      </c>
      <c r="C38" s="15">
        <f t="shared" si="1"/>
        <v>2500</v>
      </c>
      <c r="D38" s="54">
        <f>C38/C6</f>
        <v>0.11628458652457001</v>
      </c>
      <c r="E38" s="3">
        <v>30000</v>
      </c>
    </row>
    <row r="39" spans="1:6">
      <c r="A39" s="100"/>
      <c r="B39" s="22" t="s">
        <v>136</v>
      </c>
      <c r="C39" s="14">
        <f>SUM(C29:C38)</f>
        <v>33791.666666666672</v>
      </c>
      <c r="D39" s="14">
        <f>SUM(D29:D38)</f>
        <v>1.5717799945237712</v>
      </c>
      <c r="E39" s="14">
        <f>SUM(E29:E38)</f>
        <v>405500</v>
      </c>
      <c r="F39" s="135"/>
    </row>
    <row r="40" spans="1:6">
      <c r="A40" s="120" t="s">
        <v>145</v>
      </c>
      <c r="B40" s="140" t="s">
        <v>146</v>
      </c>
      <c r="C40" s="141"/>
      <c r="D40" s="141"/>
      <c r="E40" s="141">
        <v>205003.37</v>
      </c>
    </row>
    <row r="41" spans="1:6" s="214" customFormat="1">
      <c r="A41" s="212" t="s">
        <v>162</v>
      </c>
      <c r="B41" s="213" t="s">
        <v>164</v>
      </c>
      <c r="C41" s="62">
        <f>E41/12</f>
        <v>1000</v>
      </c>
      <c r="D41" s="62">
        <f>C41/C6</f>
        <v>4.6513834609828004E-2</v>
      </c>
      <c r="E41" s="62">
        <v>12000</v>
      </c>
    </row>
    <row r="42" spans="1:6" ht="18" customHeight="1">
      <c r="A42" s="18" t="s">
        <v>163</v>
      </c>
      <c r="B42" s="48" t="s">
        <v>147</v>
      </c>
      <c r="C42" s="23">
        <f>E42/12</f>
        <v>9700.2666666666664</v>
      </c>
      <c r="D42" s="15">
        <f>C42/C6</f>
        <v>0.45119659940456092</v>
      </c>
      <c r="E42" s="23">
        <v>116403.2</v>
      </c>
    </row>
    <row r="43" spans="1:6" ht="33" customHeight="1">
      <c r="A43" s="100"/>
      <c r="B43" s="151" t="s">
        <v>137</v>
      </c>
      <c r="C43" s="188"/>
      <c r="D43" s="136">
        <v>10</v>
      </c>
      <c r="E43" s="133"/>
    </row>
    <row r="44" spans="1:6">
      <c r="A44" s="126"/>
      <c r="B44" s="126"/>
      <c r="C44" s="127"/>
      <c r="D44" s="26"/>
      <c r="E44" s="127"/>
    </row>
    <row r="45" spans="1:6" ht="42" customHeight="1">
      <c r="A45" s="126"/>
      <c r="B45" s="137" t="s">
        <v>138</v>
      </c>
      <c r="C45" s="138">
        <v>2358</v>
      </c>
      <c r="D45" s="138">
        <f>C45/100*88</f>
        <v>2075.04</v>
      </c>
      <c r="E45" s="26"/>
    </row>
    <row r="46" spans="1:6">
      <c r="A46" s="126"/>
      <c r="B46" s="126"/>
      <c r="C46" s="127"/>
      <c r="D46" s="127"/>
      <c r="E46" s="127"/>
    </row>
    <row r="47" spans="1:6">
      <c r="A47" s="128"/>
      <c r="B47" s="206" t="s">
        <v>95</v>
      </c>
      <c r="C47" s="207"/>
      <c r="D47" s="207"/>
      <c r="E47" s="208"/>
    </row>
    <row r="48" spans="1:6" ht="60" customHeight="1">
      <c r="A48" s="128"/>
      <c r="B48" s="209"/>
      <c r="C48" s="210"/>
      <c r="D48" s="210"/>
      <c r="E48" s="211"/>
    </row>
    <row r="49" spans="1:5" ht="75" customHeight="1">
      <c r="A49" s="57" t="s">
        <v>39</v>
      </c>
      <c r="B49" s="57"/>
      <c r="C49" s="131"/>
      <c r="D49" s="57"/>
      <c r="E49" s="129"/>
    </row>
    <row r="50" spans="1:5">
      <c r="A50" s="126"/>
      <c r="B50" s="126"/>
      <c r="C50" s="131"/>
      <c r="D50" s="127"/>
      <c r="E50" s="127"/>
    </row>
    <row r="51" spans="1:5">
      <c r="A51" s="132"/>
      <c r="B51" s="132"/>
      <c r="C51" s="131"/>
      <c r="D51" s="131"/>
      <c r="E51" s="131"/>
    </row>
    <row r="52" spans="1:5">
      <c r="A52" s="132"/>
      <c r="B52" s="132"/>
      <c r="C52" s="131"/>
      <c r="D52" s="131"/>
      <c r="E52" s="131"/>
    </row>
    <row r="53" spans="1:5">
      <c r="A53" s="132"/>
      <c r="B53" s="132"/>
      <c r="C53" s="131"/>
      <c r="D53" s="131"/>
      <c r="E53" s="131"/>
    </row>
    <row r="54" spans="1:5">
      <c r="A54" s="132"/>
      <c r="B54" s="132"/>
      <c r="C54" s="131"/>
      <c r="D54" s="131"/>
      <c r="E54" s="131"/>
    </row>
    <row r="55" spans="1:5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132"/>
      <c r="B57" s="132"/>
      <c r="C57" s="131"/>
      <c r="D57" s="131"/>
      <c r="E57" s="131"/>
    </row>
    <row r="58" spans="1:5" s="75" customFormat="1">
      <c r="A58" s="132"/>
      <c r="B58" s="132"/>
      <c r="C58" s="131"/>
      <c r="D58" s="131"/>
      <c r="E58" s="131"/>
    </row>
    <row r="59" spans="1:5" s="75" customFormat="1">
      <c r="A59" s="132"/>
      <c r="B59" s="132"/>
      <c r="C59" s="131"/>
      <c r="D59" s="131"/>
      <c r="E59" s="131"/>
    </row>
    <row r="60" spans="1:5" s="75" customFormat="1">
      <c r="A60" s="132"/>
      <c r="B60" s="132"/>
      <c r="C60" s="131"/>
      <c r="D60" s="131"/>
      <c r="E60" s="131"/>
    </row>
    <row r="61" spans="1:5" s="75" customFormat="1">
      <c r="A61" s="132"/>
      <c r="B61" s="13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131"/>
      <c r="D89" s="131"/>
      <c r="E89" s="131"/>
    </row>
    <row r="90" spans="1:5" s="75" customFormat="1">
      <c r="A90" s="72"/>
      <c r="B90" s="72"/>
      <c r="C90" s="131"/>
      <c r="D90" s="131"/>
      <c r="E90" s="131"/>
    </row>
    <row r="91" spans="1:5" s="75" customFormat="1">
      <c r="A91" s="72"/>
      <c r="B91" s="72"/>
      <c r="C91" s="131"/>
      <c r="D91" s="131"/>
      <c r="E91" s="131"/>
    </row>
    <row r="92" spans="1:5" s="75" customFormat="1">
      <c r="A92" s="72"/>
      <c r="B92" s="72"/>
      <c r="C92" s="131"/>
      <c r="D92" s="131"/>
      <c r="E92" s="131"/>
    </row>
    <row r="93" spans="1:5" s="75" customFormat="1">
      <c r="A93" s="72"/>
      <c r="B93" s="72"/>
      <c r="C93" s="72"/>
      <c r="D93" s="131"/>
      <c r="E93" s="131"/>
    </row>
    <row r="94" spans="1:5" s="75" customFormat="1">
      <c r="A94" s="72"/>
      <c r="B94" s="72"/>
      <c r="C94" s="72"/>
      <c r="D94" s="131"/>
      <c r="E94" s="131"/>
    </row>
    <row r="95" spans="1:5" s="75" customFormat="1">
      <c r="A95" s="72"/>
      <c r="B95" s="72"/>
      <c r="C95" s="72"/>
      <c r="D95" s="131"/>
      <c r="E95" s="131"/>
    </row>
    <row r="96" spans="1:5" s="75" customFormat="1">
      <c r="A96" s="72"/>
      <c r="B96" s="72"/>
      <c r="C96" s="72"/>
      <c r="D96" s="131"/>
      <c r="E96" s="131"/>
    </row>
    <row r="97" spans="1:5" s="75" customFormat="1">
      <c r="A97" s="72"/>
      <c r="B97" s="72"/>
      <c r="C97" s="72"/>
      <c r="D97" s="131"/>
      <c r="E97" s="131"/>
    </row>
  </sheetData>
  <mergeCells count="12">
    <mergeCell ref="B43:C43"/>
    <mergeCell ref="B47:E48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17806.240000000002</v>
      </c>
      <c r="D6" s="177"/>
      <c r="E6" s="177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129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17771.009999999998</v>
      </c>
      <c r="D6" s="177"/>
      <c r="E6" s="177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130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3213.97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6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100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1"/>
      <c r="C46" s="152"/>
      <c r="D46" s="153"/>
      <c r="E46" s="15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5" t="s">
        <v>34</v>
      </c>
      <c r="C48" s="15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105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1"/>
      <c r="C48" s="152"/>
      <c r="D48" s="153"/>
      <c r="E48" s="15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5" t="s">
        <v>34</v>
      </c>
      <c r="C50" s="15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3.75" customHeight="1">
      <c r="A2" s="173" t="s">
        <v>106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18162.099999999999</v>
      </c>
      <c r="D6" s="177"/>
      <c r="E6" s="17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12392.69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5</v>
      </c>
      <c r="D5" s="177"/>
      <c r="E5" s="177"/>
      <c r="F5" s="77"/>
    </row>
    <row r="6" spans="1:7" ht="19.5">
      <c r="B6" s="78" t="s">
        <v>2</v>
      </c>
      <c r="C6" s="176">
        <v>9285.86</v>
      </c>
      <c r="D6" s="177"/>
      <c r="E6" s="17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3183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114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3259.2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2019-07-19T07:23:14Z</dcterms:modified>
</cp:coreProperties>
</file>