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36" i="87"/>
  <c r="D36" s="1"/>
  <c r="D35"/>
  <c r="C35"/>
  <c r="C30" l="1"/>
  <c r="C34"/>
  <c r="D34" s="1"/>
  <c r="C31"/>
  <c r="D31" s="1"/>
  <c r="C33"/>
  <c r="D33" s="1"/>
  <c r="C18" l="1"/>
  <c r="D39" l="1"/>
  <c r="C11" s="1"/>
  <c r="D30"/>
  <c r="C29"/>
  <c r="D29" s="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D32" i="87" l="1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C32"/>
  <c r="E32"/>
</calcChain>
</file>

<file path=xl/sharedStrings.xml><?xml version="1.0" encoding="utf-8"?>
<sst xmlns="http://schemas.openxmlformats.org/spreadsheetml/2006/main" count="1268" uniqueCount="154">
  <si>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</si>
  <si>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</si>
  <si>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</si>
  <si>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</si>
  <si>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</si>
  <si>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</si>
  <si>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</si>
  <si>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</si>
  <si>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</si>
  <si>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</si>
  <si>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</si>
  <si>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</si>
  <si>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</si>
  <si>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</si>
  <si>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</si>
  <si>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</si>
  <si>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</si>
  <si>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</si>
  <si>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</si>
  <si>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</si>
  <si>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</si>
  <si>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</si>
  <si>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</si>
  <si>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</si>
  <si>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</si>
  <si>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</si>
  <si>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</si>
  <si>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</si>
  <si>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</si>
  <si>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</si>
  <si>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</si>
  <si>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</si>
  <si>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</si>
  <si>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</si>
  <si>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</si>
  <si>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</si>
  <si>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</si>
  <si>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</si>
  <si>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</si>
  <si>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</si>
  <si>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</si>
  <si>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</si>
  <si>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</si>
  <si>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</si>
  <si>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</si>
  <si>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</si>
  <si>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</si>
  <si>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</si>
  <si>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</si>
  <si>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</si>
  <si>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</si>
  <si>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</si>
  <si>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</si>
  <si>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</si>
  <si>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</si>
  <si>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</si>
  <si>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</si>
  <si>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</si>
  <si>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</si>
  <si>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</si>
  <si>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</si>
  <si>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</si>
  <si>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</si>
  <si>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</si>
  <si>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</si>
  <si>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</si>
  <si>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</si>
  <si>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</si>
  <si>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</si>
  <si>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</si>
  <si>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</si>
  <si>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</si>
  <si>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</si>
  <si>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</si>
  <si>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</si>
  <si>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</si>
  <si>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</si>
  <si>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</si>
  <si>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</si>
  <si>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</si>
  <si>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</si>
  <si>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</si>
  <si>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</si>
  <si>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</si>
  <si>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</si>
  <si>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</si>
  <si>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</si>
  <si>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</si>
  <si>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</si>
  <si>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</si>
  <si>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</si>
  <si>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</si>
  <si>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</si>
  <si>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</si>
  <si>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</si>
  <si>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</si>
  <si>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</si>
  <si>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</si>
  <si>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</si>
  <si>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</si>
  <si>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</si>
  <si>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</si>
  <si>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</si>
  <si>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</si>
  <si>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</si>
  <si>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</si>
  <si>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</si>
  <si>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</si>
  <si>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</si>
  <si>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</si>
  <si>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</si>
  <si>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</si>
  <si>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</si>
  <si>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</si>
  <si>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</si>
  <si>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</si>
  <si>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</si>
  <si>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</si>
  <si>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</si>
  <si>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</si>
  <si>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</si>
  <si>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</si>
  <si>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</si>
  <si>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</si>
  <si>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</si>
  <si>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</si>
  <si>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</si>
  <si>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</si>
  <si>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</si>
  <si>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</si>
  <si>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</si>
  <si>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</si>
  <si>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</si>
  <si>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</si>
  <si>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</si>
  <si>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</si>
  <si>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3.1.</t>
  </si>
  <si>
    <t>3.2.</t>
  </si>
  <si>
    <t>3.4.</t>
  </si>
  <si>
    <t>3.5.</t>
  </si>
  <si>
    <t>3.6.</t>
  </si>
  <si>
    <t>3.7.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</si>
  <si>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</si>
  <si>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</si>
  <si>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</si>
  <si>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</si>
  <si>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Попова, 6 корпус 1</t>
  </si>
  <si>
    <t>Поверка ОДПУ (ОТ, ГВС, ХВС)</t>
  </si>
  <si>
    <t>Восстановление теплоизоляции</t>
  </si>
  <si>
    <t>Ремонт подъезда с 1 по 2 этаж</t>
  </si>
  <si>
    <t>3.0.</t>
  </si>
  <si>
    <t>Ремонт межпанельных швов 5 м.п.</t>
  </si>
  <si>
    <t>Остаток денежных средств на 01.01.2019г.</t>
  </si>
  <si>
    <t>Ремонт кровли 50 кв.м.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</si>
</sst>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12" fillId="0" borderId="6" xfId="0" applyNumberFormat="1" applyFont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6" t="s">
        <v>41</v>
      </c>
      <c r="F1" s="146"/>
      <c r="G1" s="146"/>
    </row>
    <row r="2" spans="1:7" ht="30.6" customHeight="1">
      <c r="A2" s="147" t="s">
        <v>66</v>
      </c>
      <c r="B2" s="147"/>
      <c r="C2" s="147"/>
      <c r="D2" s="147"/>
      <c r="E2" s="147"/>
      <c r="F2" s="147"/>
      <c r="G2" s="147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8" t="s">
        <v>50</v>
      </c>
      <c r="D4" s="149"/>
      <c r="E4" s="149"/>
      <c r="F4" s="42"/>
    </row>
    <row r="5" spans="1:7">
      <c r="B5" s="9" t="s">
        <v>1</v>
      </c>
      <c r="C5" s="150">
        <v>4</v>
      </c>
      <c r="D5" s="151"/>
      <c r="E5" s="151"/>
      <c r="F5" s="43"/>
    </row>
    <row r="6" spans="1:7">
      <c r="B6" s="10" t="s">
        <v>2</v>
      </c>
      <c r="C6" s="150">
        <v>7505.5</v>
      </c>
      <c r="D6" s="151"/>
      <c r="E6" s="151"/>
      <c r="F6" s="43"/>
    </row>
    <row r="7" spans="1:7" ht="18.75" customHeight="1">
      <c r="B7" s="39" t="s">
        <v>47</v>
      </c>
      <c r="C7" s="143">
        <v>64200</v>
      </c>
      <c r="D7" s="144"/>
      <c r="E7" s="145"/>
      <c r="F7" s="44"/>
    </row>
    <row r="8" spans="1:7">
      <c r="B8" s="56"/>
      <c r="D8" s="38">
        <v>9</v>
      </c>
    </row>
    <row r="9" spans="1:7">
      <c r="A9" s="157" t="s">
        <v>3</v>
      </c>
      <c r="B9" s="158"/>
      <c r="C9" s="158"/>
      <c r="D9" s="158"/>
      <c r="E9" s="159"/>
      <c r="F9" s="159"/>
      <c r="G9" s="159"/>
    </row>
    <row r="10" spans="1:7" ht="65.25" customHeight="1">
      <c r="A10" s="160" t="s">
        <v>4</v>
      </c>
      <c r="B10" s="162" t="s">
        <v>5</v>
      </c>
      <c r="C10" s="164" t="s">
        <v>32</v>
      </c>
      <c r="D10" s="166" t="s">
        <v>43</v>
      </c>
      <c r="E10" s="167"/>
      <c r="F10" s="164" t="s">
        <v>80</v>
      </c>
      <c r="G10" s="168" t="s">
        <v>52</v>
      </c>
    </row>
    <row r="11" spans="1:7" ht="45" customHeight="1">
      <c r="A11" s="161"/>
      <c r="B11" s="163"/>
      <c r="C11" s="165"/>
      <c r="D11" s="37" t="s">
        <v>6</v>
      </c>
      <c r="E11" s="45" t="s">
        <v>42</v>
      </c>
      <c r="F11" s="165"/>
      <c r="G11" s="16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2" t="s">
        <v>35</v>
      </c>
      <c r="C44" s="153"/>
      <c r="D44" s="154">
        <f>D43-(C7/12/C6+(D46)/C6)</f>
        <v>19.403493534057016</v>
      </c>
      <c r="E44" s="15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6" t="s">
        <v>34</v>
      </c>
      <c r="C46" s="15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9.75" customHeight="1">
      <c r="A2" s="174" t="s">
        <v>115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116</v>
      </c>
      <c r="D4" s="176"/>
      <c r="E4" s="176"/>
      <c r="F4" s="74"/>
    </row>
    <row r="5" spans="1:7" ht="19.5">
      <c r="B5" s="73" t="s">
        <v>1</v>
      </c>
      <c r="C5" s="177">
        <v>6</v>
      </c>
      <c r="D5" s="178"/>
      <c r="E5" s="178"/>
      <c r="F5" s="77"/>
    </row>
    <row r="6" spans="1:7" ht="19.5">
      <c r="B6" s="78" t="s">
        <v>2</v>
      </c>
      <c r="C6" s="177">
        <v>3926.2</v>
      </c>
      <c r="D6" s="178"/>
      <c r="E6" s="178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63.7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6.75" customHeight="1">
      <c r="A2" s="174" t="s">
        <v>117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10</v>
      </c>
      <c r="D5" s="178"/>
      <c r="E5" s="178"/>
      <c r="F5" s="77"/>
    </row>
    <row r="6" spans="1:7" ht="19.5">
      <c r="B6" s="78" t="s">
        <v>2</v>
      </c>
      <c r="C6" s="177">
        <v>17699.099999999999</v>
      </c>
      <c r="D6" s="178"/>
      <c r="E6" s="178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4.7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9" customHeight="1">
      <c r="A2" s="174" t="s">
        <v>118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3240.8</v>
      </c>
      <c r="D6" s="178"/>
      <c r="E6" s="17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7.7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40.5" customHeight="1">
      <c r="A2" s="174" t="s">
        <v>119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3239.5</v>
      </c>
      <c r="D6" s="178"/>
      <c r="E6" s="17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5.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42" customHeight="1">
      <c r="A2" s="174" t="s">
        <v>120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7</v>
      </c>
      <c r="D5" s="178"/>
      <c r="E5" s="178"/>
      <c r="F5" s="77"/>
    </row>
    <row r="6" spans="1:7" ht="19.5">
      <c r="B6" s="78" t="s">
        <v>2</v>
      </c>
      <c r="C6" s="177">
        <v>13949.96</v>
      </c>
      <c r="D6" s="178"/>
      <c r="E6" s="17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72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7.5" customHeight="1">
      <c r="A2" s="174" t="s">
        <v>121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2</v>
      </c>
      <c r="D5" s="178"/>
      <c r="E5" s="178"/>
      <c r="F5" s="77"/>
    </row>
    <row r="6" spans="1:7" ht="19.5">
      <c r="B6" s="78" t="s">
        <v>2</v>
      </c>
      <c r="C6" s="177">
        <v>3950.5</v>
      </c>
      <c r="D6" s="178"/>
      <c r="E6" s="178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6.2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6" customHeight="1">
      <c r="A2" s="174" t="s">
        <v>122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3241.8</v>
      </c>
      <c r="D6" s="178"/>
      <c r="E6" s="178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5.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40.5" customHeight="1">
      <c r="A2" s="174" t="s">
        <v>123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3250.9</v>
      </c>
      <c r="D6" s="178"/>
      <c r="E6" s="178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1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7.5" customHeight="1">
      <c r="A2" s="174" t="s">
        <v>124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3252.6</v>
      </c>
      <c r="D6" s="178"/>
      <c r="E6" s="178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1.7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40.5" customHeight="1">
      <c r="A2" s="174" t="s">
        <v>125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3248</v>
      </c>
      <c r="D6" s="178"/>
      <c r="E6" s="178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2.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5.25" customHeight="1">
      <c r="A2" s="174" t="s">
        <v>109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6</v>
      </c>
      <c r="D5" s="178"/>
      <c r="E5" s="178"/>
      <c r="F5" s="77"/>
    </row>
    <row r="6" spans="1:7" ht="19.5">
      <c r="B6" s="78" t="s">
        <v>2</v>
      </c>
      <c r="C6" s="177">
        <v>11183.8</v>
      </c>
      <c r="D6" s="178"/>
      <c r="E6" s="178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64.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8.25" customHeight="1">
      <c r="A2" s="174" t="s">
        <v>126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3254.9</v>
      </c>
      <c r="D6" s="178"/>
      <c r="E6" s="178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1.7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8.25" customHeight="1">
      <c r="A2" s="174" t="s">
        <v>127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3254</v>
      </c>
      <c r="D6" s="178"/>
      <c r="E6" s="178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4.7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7" zoomScale="77" zoomScaleNormal="77" workbookViewId="0">
      <selection activeCell="E19" sqref="E19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74" t="s">
        <v>146</v>
      </c>
      <c r="B2" s="174"/>
      <c r="C2" s="174"/>
      <c r="D2" s="174"/>
      <c r="E2" s="174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75" t="s">
        <v>110</v>
      </c>
      <c r="D4" s="176"/>
      <c r="E4" s="176"/>
    </row>
    <row r="5" spans="1:5" ht="19.5">
      <c r="B5" s="73" t="s">
        <v>1</v>
      </c>
      <c r="C5" s="177">
        <v>1</v>
      </c>
      <c r="D5" s="178"/>
      <c r="E5" s="178"/>
    </row>
    <row r="6" spans="1:5" ht="19.5">
      <c r="B6" s="78" t="s">
        <v>2</v>
      </c>
      <c r="C6" s="177">
        <v>3253.1</v>
      </c>
      <c r="D6" s="178"/>
      <c r="E6" s="178"/>
    </row>
    <row r="7" spans="1:5" ht="19.5">
      <c r="B7" s="78" t="s">
        <v>89</v>
      </c>
      <c r="C7" s="79">
        <v>396</v>
      </c>
      <c r="D7" s="80"/>
      <c r="E7" s="81"/>
    </row>
    <row r="8" spans="1:5" ht="39">
      <c r="B8" s="98" t="s">
        <v>96</v>
      </c>
      <c r="C8" s="170"/>
      <c r="D8" s="171"/>
      <c r="E8" s="172"/>
    </row>
    <row r="9" spans="1:5" ht="19.5">
      <c r="B9" s="108" t="s">
        <v>91</v>
      </c>
      <c r="C9" s="105">
        <v>1015089.12</v>
      </c>
      <c r="D9" s="106"/>
      <c r="E9" s="107"/>
    </row>
    <row r="10" spans="1:5">
      <c r="B10" s="87" t="s">
        <v>87</v>
      </c>
      <c r="C10" s="88">
        <v>9</v>
      </c>
      <c r="D10" s="66"/>
      <c r="E10" s="46"/>
    </row>
    <row r="11" spans="1:5">
      <c r="B11" s="87" t="s">
        <v>93</v>
      </c>
      <c r="C11" s="88">
        <f>D39*12</f>
        <v>12672</v>
      </c>
      <c r="D11" s="66"/>
      <c r="E11" s="46"/>
    </row>
    <row r="12" spans="1:5">
      <c r="B12" s="87" t="s">
        <v>88</v>
      </c>
      <c r="C12" s="89">
        <f>C6*C10*12</f>
        <v>351334.8</v>
      </c>
      <c r="D12" s="66">
        <f>C12/12</f>
        <v>29277.899999999998</v>
      </c>
      <c r="E12" s="46"/>
    </row>
    <row r="13" spans="1:5">
      <c r="A13" s="179"/>
      <c r="B13" s="180"/>
      <c r="C13" s="180"/>
      <c r="D13" s="180"/>
      <c r="E13" s="176"/>
    </row>
    <row r="14" spans="1:5">
      <c r="A14" s="111"/>
      <c r="B14" s="112"/>
      <c r="C14" s="112"/>
      <c r="D14" s="113"/>
      <c r="E14" s="114"/>
    </row>
    <row r="15" spans="1:5" ht="18.75" customHeight="1">
      <c r="A15" s="181" t="s">
        <v>4</v>
      </c>
      <c r="B15" s="162" t="s">
        <v>5</v>
      </c>
      <c r="C15" s="183" t="s">
        <v>32</v>
      </c>
      <c r="D15" s="185" t="s">
        <v>43</v>
      </c>
      <c r="E15" s="186"/>
    </row>
    <row r="16" spans="1:5" ht="75">
      <c r="A16" s="182"/>
      <c r="B16" s="163"/>
      <c r="C16" s="184"/>
      <c r="D16" s="116" t="s">
        <v>6</v>
      </c>
      <c r="E16" s="116" t="s">
        <v>42</v>
      </c>
    </row>
    <row r="17" spans="1:6">
      <c r="A17" s="117" t="s">
        <v>7</v>
      </c>
      <c r="B17" s="13" t="s">
        <v>31</v>
      </c>
      <c r="C17" s="15">
        <f>D17*C6</f>
        <v>18347.483999999997</v>
      </c>
      <c r="D17" s="15">
        <v>5.64</v>
      </c>
      <c r="E17" s="15">
        <f>C17*12</f>
        <v>220169.80799999996</v>
      </c>
    </row>
    <row r="18" spans="1:6">
      <c r="A18" s="100" t="s">
        <v>10</v>
      </c>
      <c r="B18" s="18" t="s">
        <v>11</v>
      </c>
      <c r="C18" s="15">
        <f>0.67*C6</f>
        <v>2179.5770000000002</v>
      </c>
      <c r="D18" s="15">
        <v>0.67</v>
      </c>
      <c r="E18" s="15">
        <f>C18*12</f>
        <v>26154.924000000003</v>
      </c>
    </row>
    <row r="19" spans="1:6">
      <c r="A19" s="100" t="s">
        <v>12</v>
      </c>
      <c r="B19" s="18" t="s">
        <v>33</v>
      </c>
      <c r="C19" s="15">
        <v>675</v>
      </c>
      <c r="D19" s="15">
        <f>C19/C6</f>
        <v>0.2074943899664935</v>
      </c>
      <c r="E19" s="15">
        <f>C19*12</f>
        <v>8100</v>
      </c>
    </row>
    <row r="20" spans="1:6">
      <c r="A20" s="118" t="s">
        <v>13</v>
      </c>
      <c r="B20" s="46" t="s">
        <v>58</v>
      </c>
      <c r="C20" s="15">
        <f>E20/12</f>
        <v>27.75</v>
      </c>
      <c r="D20" s="15">
        <f>C20/C6</f>
        <v>8.5303249208447327E-3</v>
      </c>
      <c r="E20" s="3">
        <v>333</v>
      </c>
    </row>
    <row r="21" spans="1:6">
      <c r="A21" s="118" t="s">
        <v>14</v>
      </c>
      <c r="B21" s="1" t="s">
        <v>38</v>
      </c>
      <c r="C21" s="15">
        <f t="shared" ref="C21" si="0">E21/12</f>
        <v>77.55</v>
      </c>
      <c r="D21" s="54">
        <f>C21/C6</f>
        <v>2.3838799913928253E-2</v>
      </c>
      <c r="E21" s="15">
        <f>C7*2.35</f>
        <v>930.6</v>
      </c>
    </row>
    <row r="22" spans="1:6">
      <c r="A22" s="118" t="s">
        <v>45</v>
      </c>
      <c r="B22" s="1" t="s">
        <v>85</v>
      </c>
      <c r="C22" s="15">
        <f>E22/12</f>
        <v>53.460000000000008</v>
      </c>
      <c r="D22" s="54">
        <f>C22/C6</f>
        <v>1.6433555685346289E-2</v>
      </c>
      <c r="E22" s="15">
        <f>C7*1.62</f>
        <v>641.5200000000001</v>
      </c>
    </row>
    <row r="23" spans="1:6" s="119" customFormat="1">
      <c r="A23" s="118" t="s">
        <v>132</v>
      </c>
      <c r="B23" s="1" t="s">
        <v>37</v>
      </c>
      <c r="C23" s="15">
        <f>C12*12%/12</f>
        <v>3513.348</v>
      </c>
      <c r="D23" s="15">
        <f>C23/C6</f>
        <v>1.08</v>
      </c>
      <c r="E23" s="3">
        <f>C12*12%</f>
        <v>42160.175999999999</v>
      </c>
    </row>
    <row r="24" spans="1:6" ht="37.5">
      <c r="A24" s="118" t="s">
        <v>133</v>
      </c>
      <c r="B24" s="1" t="s">
        <v>83</v>
      </c>
      <c r="C24" s="15">
        <f>C12*0.9%/12</f>
        <v>263.50110000000001</v>
      </c>
      <c r="D24" s="15">
        <f>C24/C6</f>
        <v>8.1000000000000003E-2</v>
      </c>
      <c r="E24" s="3">
        <f>C12*0.9%</f>
        <v>3162.0132000000003</v>
      </c>
    </row>
    <row r="25" spans="1:6" s="119" customFormat="1">
      <c r="A25" s="118" t="s">
        <v>134</v>
      </c>
      <c r="B25" s="1" t="s">
        <v>84</v>
      </c>
      <c r="C25" s="15">
        <f>C12*2.5%/12</f>
        <v>731.9475000000001</v>
      </c>
      <c r="D25" s="15">
        <f>C25/C6</f>
        <v>0.22500000000000003</v>
      </c>
      <c r="E25" s="3">
        <f>C25*12</f>
        <v>8783.3700000000008</v>
      </c>
    </row>
    <row r="26" spans="1:6" s="121" customFormat="1">
      <c r="A26" s="118" t="s">
        <v>135</v>
      </c>
      <c r="B26" s="48" t="s">
        <v>108</v>
      </c>
      <c r="C26" s="49">
        <f>E26/12</f>
        <v>845.9076</v>
      </c>
      <c r="D26" s="49">
        <f>E26/C6/12</f>
        <v>0.26003123174817866</v>
      </c>
      <c r="E26" s="50">
        <f>C9*1%</f>
        <v>10150.8912</v>
      </c>
    </row>
    <row r="27" spans="1:6" s="123" customFormat="1">
      <c r="A27" s="122"/>
      <c r="B27" s="66" t="s">
        <v>142</v>
      </c>
      <c r="C27" s="14">
        <f>SUM(C17:C26)</f>
        <v>26715.525199999993</v>
      </c>
      <c r="D27" s="14">
        <f>SUM(D17:D26)</f>
        <v>8.2123283022347913</v>
      </c>
      <c r="E27" s="14">
        <f>SUM(E17:E26)</f>
        <v>320586.30239999993</v>
      </c>
    </row>
    <row r="28" spans="1:6" ht="37.5">
      <c r="A28" s="118"/>
      <c r="B28" s="90" t="s">
        <v>94</v>
      </c>
      <c r="C28" s="134">
        <f>E28/12</f>
        <v>2562.3748000000051</v>
      </c>
      <c r="D28" s="134">
        <f>C28/C6</f>
        <v>0.78767169776521018</v>
      </c>
      <c r="E28" s="134">
        <f>C12-E27</f>
        <v>30748.497600000061</v>
      </c>
    </row>
    <row r="29" spans="1:6">
      <c r="A29" s="120" t="s">
        <v>150</v>
      </c>
      <c r="B29" s="48" t="s">
        <v>147</v>
      </c>
      <c r="C29" s="15">
        <f t="shared" ref="C29:C30" si="1">E29/12</f>
        <v>1641.125</v>
      </c>
      <c r="D29" s="54">
        <f>C29/C6</f>
        <v>0.504480341827795</v>
      </c>
      <c r="E29" s="15">
        <v>19693.5</v>
      </c>
    </row>
    <row r="30" spans="1:6">
      <c r="A30" s="120" t="s">
        <v>136</v>
      </c>
      <c r="B30" s="48" t="s">
        <v>131</v>
      </c>
      <c r="C30" s="15">
        <f t="shared" si="1"/>
        <v>125</v>
      </c>
      <c r="D30" s="54">
        <f>C30/C6</f>
        <v>3.8424887030832133E-2</v>
      </c>
      <c r="E30" s="50">
        <v>1500</v>
      </c>
    </row>
    <row r="31" spans="1:6">
      <c r="A31" s="120" t="s">
        <v>137</v>
      </c>
      <c r="B31" s="140" t="s">
        <v>148</v>
      </c>
      <c r="C31" s="49">
        <f>E31/12</f>
        <v>833.33333333333337</v>
      </c>
      <c r="D31" s="53">
        <f>C31/C6</f>
        <v>0.25616591353888091</v>
      </c>
      <c r="E31" s="53">
        <v>10000</v>
      </c>
    </row>
    <row r="32" spans="1:6">
      <c r="A32" s="100"/>
      <c r="B32" s="22" t="s">
        <v>143</v>
      </c>
      <c r="C32" s="14">
        <f ca="1">SUM(C29:C34)</f>
        <v>20666.666666666668</v>
      </c>
      <c r="D32" s="14">
        <f>SUM(D29:D31)</f>
        <v>0.79907114239750809</v>
      </c>
      <c r="E32" s="14">
        <f ca="1">SUM(E29:E34)</f>
        <v>345000</v>
      </c>
      <c r="F32" s="135"/>
    </row>
    <row r="33" spans="1:5">
      <c r="A33" s="120" t="s">
        <v>138</v>
      </c>
      <c r="B33" s="141" t="s">
        <v>152</v>
      </c>
      <c r="C33" s="134">
        <f>E33/12</f>
        <v>10111.411666666667</v>
      </c>
      <c r="D33" s="134">
        <f>C33/C6</f>
        <v>3.1082388081112375</v>
      </c>
      <c r="E33" s="134">
        <v>121336.94</v>
      </c>
    </row>
    <row r="34" spans="1:5" ht="18" customHeight="1">
      <c r="A34" s="18" t="s">
        <v>139</v>
      </c>
      <c r="B34" s="1" t="s">
        <v>151</v>
      </c>
      <c r="C34" s="15">
        <f>E34/12</f>
        <v>166.66666666666666</v>
      </c>
      <c r="D34" s="54">
        <f>C34/C6</f>
        <v>5.1233182707776173E-2</v>
      </c>
      <c r="E34" s="15">
        <v>2000</v>
      </c>
    </row>
    <row r="35" spans="1:5" ht="18" customHeight="1">
      <c r="A35" s="18" t="s">
        <v>140</v>
      </c>
      <c r="B35" s="1" t="s">
        <v>149</v>
      </c>
      <c r="C35" s="142">
        <f>E35/12</f>
        <v>2500</v>
      </c>
      <c r="D35" s="54">
        <f>C35/C6</f>
        <v>0.76849774061664256</v>
      </c>
      <c r="E35" s="15">
        <v>30000</v>
      </c>
    </row>
    <row r="36" spans="1:5" ht="18" customHeight="1">
      <c r="A36" s="18" t="s">
        <v>141</v>
      </c>
      <c r="B36" s="1" t="s">
        <v>153</v>
      </c>
      <c r="C36" s="142">
        <f>E36/12</f>
        <v>4166.666666666667</v>
      </c>
      <c r="D36" s="54">
        <f>C36/C6</f>
        <v>1.2808295676944044</v>
      </c>
      <c r="E36" s="15">
        <v>50000</v>
      </c>
    </row>
    <row r="37" spans="1:5" ht="33" customHeight="1">
      <c r="A37" s="100"/>
      <c r="B37" s="152" t="s">
        <v>144</v>
      </c>
      <c r="C37" s="189"/>
      <c r="D37" s="136">
        <v>9</v>
      </c>
      <c r="E37" s="133"/>
    </row>
    <row r="38" spans="1:5">
      <c r="A38" s="126"/>
      <c r="B38" s="126"/>
      <c r="C38" s="127"/>
      <c r="D38" s="26"/>
      <c r="E38" s="127"/>
    </row>
    <row r="39" spans="1:5" ht="42" customHeight="1">
      <c r="A39" s="126"/>
      <c r="B39" s="137" t="s">
        <v>145</v>
      </c>
      <c r="C39" s="138">
        <v>1200</v>
      </c>
      <c r="D39" s="138">
        <f>C39/100*88</f>
        <v>1056</v>
      </c>
      <c r="E39" s="26"/>
    </row>
    <row r="40" spans="1:5">
      <c r="A40" s="126"/>
      <c r="B40" s="126"/>
      <c r="C40" s="127"/>
      <c r="D40" s="127"/>
      <c r="E40" s="127"/>
    </row>
    <row r="41" spans="1:5">
      <c r="A41" s="128"/>
      <c r="B41" s="207" t="s">
        <v>95</v>
      </c>
      <c r="C41" s="208"/>
      <c r="D41" s="208"/>
      <c r="E41" s="209"/>
    </row>
    <row r="42" spans="1:5" ht="40.5" customHeight="1">
      <c r="A42" s="128"/>
      <c r="B42" s="210"/>
      <c r="C42" s="211"/>
      <c r="D42" s="211"/>
      <c r="E42" s="212"/>
    </row>
    <row r="43" spans="1:5" ht="46.5" customHeight="1">
      <c r="A43" s="57" t="s">
        <v>39</v>
      </c>
      <c r="B43" s="57"/>
      <c r="C43" s="131"/>
      <c r="D43" s="57"/>
      <c r="E43" s="129"/>
    </row>
    <row r="44" spans="1:5">
      <c r="A44" s="126"/>
      <c r="B44" s="126"/>
      <c r="C44" s="131"/>
      <c r="D44" s="127"/>
      <c r="E44" s="127"/>
    </row>
    <row r="45" spans="1:5">
      <c r="A45" s="132"/>
      <c r="B45" s="132"/>
      <c r="C45" s="131"/>
      <c r="D45" s="131"/>
      <c r="E45" s="131"/>
    </row>
    <row r="46" spans="1:5">
      <c r="A46" s="132"/>
      <c r="B46" s="132"/>
      <c r="C46" s="131"/>
      <c r="D46" s="131"/>
      <c r="E46" s="131"/>
    </row>
    <row r="47" spans="1:5">
      <c r="A47" s="132"/>
      <c r="B47" s="132"/>
      <c r="C47" s="131"/>
      <c r="D47" s="131"/>
      <c r="E47" s="131"/>
    </row>
    <row r="48" spans="1:5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72"/>
      <c r="D87" s="131"/>
      <c r="E87" s="131"/>
    </row>
    <row r="88" spans="1:5" s="75" customFormat="1">
      <c r="A88" s="72"/>
      <c r="B88" s="72"/>
      <c r="C88" s="72"/>
      <c r="D88" s="131"/>
      <c r="E88" s="131"/>
    </row>
    <row r="89" spans="1:5" s="75" customFormat="1">
      <c r="A89" s="72"/>
      <c r="B89" s="72"/>
      <c r="C89" s="72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</sheetData>
  <mergeCells count="12">
    <mergeCell ref="B37:C37"/>
    <mergeCell ref="B41:E42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40.5" customHeight="1">
      <c r="A2" s="174" t="s">
        <v>128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9</v>
      </c>
      <c r="D5" s="178"/>
      <c r="E5" s="178"/>
      <c r="F5" s="77"/>
    </row>
    <row r="6" spans="1:7" ht="19.5">
      <c r="B6" s="78" t="s">
        <v>2</v>
      </c>
      <c r="C6" s="177">
        <v>17806.240000000002</v>
      </c>
      <c r="D6" s="178"/>
      <c r="E6" s="178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6.75" customHeight="1">
      <c r="A2" s="174" t="s">
        <v>129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9</v>
      </c>
      <c r="D5" s="178"/>
      <c r="E5" s="178"/>
      <c r="F5" s="77"/>
    </row>
    <row r="6" spans="1:7" ht="19.5">
      <c r="B6" s="78" t="s">
        <v>2</v>
      </c>
      <c r="C6" s="177">
        <v>17771.009999999998</v>
      </c>
      <c r="D6" s="178"/>
      <c r="E6" s="178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5.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6.75" customHeight="1">
      <c r="A2" s="174" t="s">
        <v>130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3213.97</v>
      </c>
      <c r="D6" s="178"/>
      <c r="E6" s="17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66.7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6" t="s">
        <v>41</v>
      </c>
      <c r="F1" s="146"/>
      <c r="G1" s="146"/>
    </row>
    <row r="2" spans="1:7" ht="50.25" customHeight="1">
      <c r="A2" s="174" t="s">
        <v>100</v>
      </c>
      <c r="B2" s="174"/>
      <c r="C2" s="174"/>
      <c r="D2" s="174"/>
      <c r="E2" s="174"/>
      <c r="F2" s="174"/>
      <c r="G2" s="17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5" t="s">
        <v>101</v>
      </c>
      <c r="D4" s="176"/>
      <c r="E4" s="176"/>
      <c r="F4" s="74"/>
      <c r="G4" s="75"/>
    </row>
    <row r="5" spans="1:7" s="76" customFormat="1" ht="19.5">
      <c r="A5" s="72"/>
      <c r="B5" s="73" t="s">
        <v>1</v>
      </c>
      <c r="C5" s="177">
        <v>4</v>
      </c>
      <c r="D5" s="178"/>
      <c r="E5" s="178"/>
      <c r="F5" s="77"/>
      <c r="G5" s="75"/>
    </row>
    <row r="6" spans="1:7" s="76" customFormat="1" ht="19.5">
      <c r="A6" s="72"/>
      <c r="B6" s="78" t="s">
        <v>2</v>
      </c>
      <c r="C6" s="197">
        <v>2256.3000000000002</v>
      </c>
      <c r="D6" s="198"/>
      <c r="E6" s="198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0"/>
      <c r="D8" s="171"/>
      <c r="E8" s="172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5"/>
      <c r="B13" s="206"/>
      <c r="C13" s="206"/>
      <c r="D13" s="206"/>
      <c r="E13" s="149"/>
      <c r="F13" s="149"/>
      <c r="G13" s="149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0" t="s">
        <v>4</v>
      </c>
      <c r="B15" s="162" t="s">
        <v>5</v>
      </c>
      <c r="C15" s="164" t="s">
        <v>32</v>
      </c>
      <c r="D15" s="166" t="s">
        <v>43</v>
      </c>
      <c r="E15" s="167"/>
      <c r="F15" s="164" t="s">
        <v>80</v>
      </c>
      <c r="G15" s="168" t="s">
        <v>52</v>
      </c>
    </row>
    <row r="16" spans="1:7" ht="45" customHeight="1">
      <c r="A16" s="161"/>
      <c r="B16" s="163"/>
      <c r="C16" s="165"/>
      <c r="D16" s="37" t="s">
        <v>6</v>
      </c>
      <c r="E16" s="45" t="s">
        <v>42</v>
      </c>
      <c r="F16" s="165"/>
      <c r="G16" s="16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2"/>
      <c r="C46" s="153"/>
      <c r="D46" s="154"/>
      <c r="E46" s="15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6" t="s">
        <v>34</v>
      </c>
      <c r="C48" s="15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9"/>
      <c r="C52" s="200"/>
      <c r="D52" s="200"/>
      <c r="E52" s="201"/>
      <c r="F52" s="6"/>
      <c r="G52" s="6"/>
    </row>
    <row r="53" spans="1:7" ht="52.5" customHeight="1">
      <c r="A53" s="27"/>
      <c r="B53" s="202" t="s">
        <v>95</v>
      </c>
      <c r="C53" s="203"/>
      <c r="D53" s="203"/>
      <c r="E53" s="204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6" t="s">
        <v>41</v>
      </c>
      <c r="F1" s="146"/>
      <c r="G1" s="146"/>
    </row>
    <row r="2" spans="1:7" ht="50.25" customHeight="1">
      <c r="A2" s="174" t="s">
        <v>105</v>
      </c>
      <c r="B2" s="174"/>
      <c r="C2" s="174"/>
      <c r="D2" s="174"/>
      <c r="E2" s="174"/>
      <c r="F2" s="174"/>
      <c r="G2" s="17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5" t="s">
        <v>107</v>
      </c>
      <c r="D4" s="176"/>
      <c r="E4" s="176"/>
      <c r="F4" s="74"/>
      <c r="G4" s="75"/>
    </row>
    <row r="5" spans="1:7" s="76" customFormat="1" ht="19.5">
      <c r="A5" s="72"/>
      <c r="B5" s="73" t="s">
        <v>1</v>
      </c>
      <c r="C5" s="177">
        <v>4</v>
      </c>
      <c r="D5" s="178"/>
      <c r="E5" s="178"/>
      <c r="F5" s="77"/>
      <c r="G5" s="75"/>
    </row>
    <row r="6" spans="1:7" s="76" customFormat="1" ht="19.5">
      <c r="A6" s="72"/>
      <c r="B6" s="78" t="s">
        <v>2</v>
      </c>
      <c r="C6" s="177">
        <v>7165.3</v>
      </c>
      <c r="D6" s="178"/>
      <c r="E6" s="178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0"/>
      <c r="D8" s="171"/>
      <c r="E8" s="172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5"/>
      <c r="B13" s="206"/>
      <c r="C13" s="206"/>
      <c r="D13" s="206"/>
      <c r="E13" s="149"/>
      <c r="F13" s="149"/>
      <c r="G13" s="149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0" t="s">
        <v>4</v>
      </c>
      <c r="B15" s="162" t="s">
        <v>5</v>
      </c>
      <c r="C15" s="164" t="s">
        <v>32</v>
      </c>
      <c r="D15" s="166" t="s">
        <v>43</v>
      </c>
      <c r="E15" s="167"/>
      <c r="F15" s="164" t="s">
        <v>80</v>
      </c>
      <c r="G15" s="168" t="s">
        <v>52</v>
      </c>
    </row>
    <row r="16" spans="1:7" ht="45" customHeight="1">
      <c r="A16" s="161"/>
      <c r="B16" s="163"/>
      <c r="C16" s="165"/>
      <c r="D16" s="94" t="s">
        <v>6</v>
      </c>
      <c r="E16" s="45" t="s">
        <v>42</v>
      </c>
      <c r="F16" s="165"/>
      <c r="G16" s="16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2"/>
      <c r="C48" s="153"/>
      <c r="D48" s="154"/>
      <c r="E48" s="15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6" t="s">
        <v>34</v>
      </c>
      <c r="C50" s="15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9"/>
      <c r="C60" s="200"/>
      <c r="D60" s="200"/>
      <c r="E60" s="201"/>
      <c r="F60" s="6"/>
      <c r="G60" s="6"/>
    </row>
    <row r="61" spans="1:7" ht="52.5" customHeight="1">
      <c r="A61" s="27"/>
      <c r="B61" s="202" t="s">
        <v>95</v>
      </c>
      <c r="C61" s="203"/>
      <c r="D61" s="203"/>
      <c r="E61" s="204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3.75" customHeight="1">
      <c r="A2" s="174" t="s">
        <v>106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9</v>
      </c>
      <c r="D5" s="178"/>
      <c r="E5" s="178"/>
      <c r="F5" s="77"/>
    </row>
    <row r="6" spans="1:7" ht="19.5">
      <c r="B6" s="78" t="s">
        <v>2</v>
      </c>
      <c r="C6" s="177">
        <v>18162.099999999999</v>
      </c>
      <c r="D6" s="178"/>
      <c r="E6" s="178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4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6.75" customHeight="1">
      <c r="A2" s="174" t="s">
        <v>111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7</v>
      </c>
      <c r="D5" s="178"/>
      <c r="E5" s="178"/>
      <c r="F5" s="77"/>
    </row>
    <row r="6" spans="1:7" ht="19.5">
      <c r="B6" s="78" t="s">
        <v>2</v>
      </c>
      <c r="C6" s="177">
        <v>12392.69</v>
      </c>
      <c r="D6" s="178"/>
      <c r="E6" s="17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6.2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6.75" customHeight="1">
      <c r="A2" s="174" t="s">
        <v>112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5</v>
      </c>
      <c r="D5" s="178"/>
      <c r="E5" s="178"/>
      <c r="F5" s="77"/>
    </row>
    <row r="6" spans="1:7" ht="19.5">
      <c r="B6" s="78" t="s">
        <v>2</v>
      </c>
      <c r="C6" s="177">
        <v>9285.86</v>
      </c>
      <c r="D6" s="178"/>
      <c r="E6" s="178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63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6.75" customHeight="1">
      <c r="A2" s="174" t="s">
        <v>113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3183</v>
      </c>
      <c r="D6" s="178"/>
      <c r="E6" s="17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6.25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3" t="s">
        <v>41</v>
      </c>
      <c r="F1" s="173"/>
      <c r="G1" s="173"/>
    </row>
    <row r="2" spans="1:7" ht="37.5" customHeight="1">
      <c r="A2" s="174" t="s">
        <v>114</v>
      </c>
      <c r="B2" s="174"/>
      <c r="C2" s="174"/>
      <c r="D2" s="174"/>
      <c r="E2" s="174"/>
      <c r="F2" s="174"/>
      <c r="G2" s="17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5" t="s">
        <v>110</v>
      </c>
      <c r="D4" s="176"/>
      <c r="E4" s="176"/>
      <c r="F4" s="74"/>
    </row>
    <row r="5" spans="1:7" ht="19.5">
      <c r="B5" s="73" t="s">
        <v>1</v>
      </c>
      <c r="C5" s="177">
        <v>1</v>
      </c>
      <c r="D5" s="178"/>
      <c r="E5" s="178"/>
      <c r="F5" s="77"/>
    </row>
    <row r="6" spans="1:7" ht="19.5">
      <c r="B6" s="78" t="s">
        <v>2</v>
      </c>
      <c r="C6" s="177">
        <v>3259.2</v>
      </c>
      <c r="D6" s="178"/>
      <c r="E6" s="17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0"/>
      <c r="D8" s="171"/>
      <c r="E8" s="172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9"/>
      <c r="B13" s="180"/>
      <c r="C13" s="180"/>
      <c r="D13" s="180"/>
      <c r="E13" s="176"/>
      <c r="F13" s="176"/>
      <c r="G13" s="176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1" t="s">
        <v>4</v>
      </c>
      <c r="B15" s="162" t="s">
        <v>5</v>
      </c>
      <c r="C15" s="183" t="s">
        <v>32</v>
      </c>
      <c r="D15" s="185" t="s">
        <v>43</v>
      </c>
      <c r="E15" s="186"/>
      <c r="F15" s="183" t="s">
        <v>80</v>
      </c>
      <c r="G15" s="187" t="s">
        <v>52</v>
      </c>
    </row>
    <row r="16" spans="1:7" ht="75">
      <c r="A16" s="182"/>
      <c r="B16" s="163"/>
      <c r="C16" s="184"/>
      <c r="D16" s="116" t="s">
        <v>6</v>
      </c>
      <c r="E16" s="116" t="s">
        <v>42</v>
      </c>
      <c r="F16" s="184"/>
      <c r="G16" s="188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2"/>
      <c r="C48" s="189"/>
      <c r="D48" s="154"/>
      <c r="E48" s="15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0" t="s">
        <v>34</v>
      </c>
      <c r="C50" s="19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1"/>
      <c r="C60" s="192"/>
      <c r="D60" s="192"/>
      <c r="E60" s="193"/>
      <c r="F60" s="76"/>
      <c r="G60" s="76"/>
    </row>
    <row r="61" spans="1:7" ht="54" customHeight="1">
      <c r="A61" s="128"/>
      <c r="B61" s="194" t="s">
        <v>95</v>
      </c>
      <c r="C61" s="195"/>
      <c r="D61" s="195"/>
      <c r="E61" s="19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2019-07-10T09:44:45Z</dcterms:modified>
</cp:coreProperties>
</file>