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<sst xmlns="http://schemas.openxmlformats.org/spreadsheetml/2006/main" count="154" uniqueCount="131">
  <si>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</si>
  <si>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</si>
  <si>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</si>
  <si>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</si>
  <si>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</si>
  <si>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</si>
  <si>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</si>
  <si>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</si>
  <si>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</si>
  <si>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</si>
  <si>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</si>
  <si>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</si>
  <si>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</si>
  <si>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</si>
  <si>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</si>
  <si>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</si>
  <si>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</si>
  <si>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</si>
  <si>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</si>
  <si>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</si>
  <si>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</si>
  <si>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</si>
  <si>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</si>
  <si>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</si>
  <si>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</si>
  <si>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</si>
  <si>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</si>
  <si>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</si>
  <si>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</si>
  <si>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</si>
  <si>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</si>
  <si>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</si>
  <si>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</si>
  <si>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</si>
  <si>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</si>
  <si>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</si>
  <si>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</si>
  <si>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</si>
  <si>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</si>
  <si>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</si>
  <si>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</si>
  <si>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</si>
  <si>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</si>
  <si>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</si>
  <si>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</si>
  <si>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</si>
  <si>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</si>
  <si>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</si>
  <si>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</si>
  <si>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</si>
  <si>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</si>
  <si>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</si>
  <si>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</si>
  <si>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</si>
  <si>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</si>
  <si>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</si>
  <si>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</si>
  <si>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</si>
  <si>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</si>
  <si>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</si>
  <si>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</si>
  <si>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</si>
  <si>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</si>
  <si>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</si>
  <si>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</si>
  <si>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</si>
  <si>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</si>
  <si>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</si>
  <si>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</si>
  <si>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</si>
  <si>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</si>
  <si>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</si>
  <si>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</si>
  <si>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</si>
  <si>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</si>
  <si>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</si>
  <si>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</si>
  <si>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</si>
  <si>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</si>
  <si>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</si>
  <si>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</si>
  <si>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</si>
  <si>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</si>
  <si>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</si>
  <si>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</si>
  <si>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</si>
  <si>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</si>
  <si>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</si>
  <si>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</si>
  <si>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</si>
  <si>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</si>
  <si>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</si>
  <si>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</si>
  <si>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</si>
  <si>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</si>
  <si>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Поверка ОПУ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</si>
  <si>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</si>
  <si>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</si>
  <si>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</si>
  <si>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</si>
  <si>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</si>
  <si>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</si>
  <si>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</si>
  <si>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</si>
  <si>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</si>
  <si>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</si>
  <si>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</si>
  <si>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</si>
  <si>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</si>
  <si>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</si>
  <si>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</si>
  <si>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</si>
  <si>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</si>
  <si>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</si>
  <si>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</si>
  <si>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</si>
  <si>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</si>
  <si>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очистка подвального помещения</t>
  </si>
  <si>
    <t>Ремонт межпанельных швов</t>
  </si>
  <si>
    <t xml:space="preserve">Заменна козырьков над подъездами </t>
  </si>
  <si>
    <t>Ориентировочный остаток денежных средств с 2018г.</t>
  </si>
  <si>
    <t>Промывка, опресcовка ОС</t>
  </si>
  <si>
    <t>4.3.</t>
  </si>
  <si>
    <t>Ремонт подъездов- с 1 по 8 подъезд</t>
  </si>
  <si>
    <t>Устройство решеток и дверок на цокольные окна 10 шт.</t>
  </si>
  <si>
    <t>Ремонт кровли и карнизных плит</t>
  </si>
  <si>
    <t>План работ и услуг по содержанию и ремонту общего имущества МКД на 2019 год по адресу:                                                                           Попова,44</t>
  </si>
  <si>
    <t>Асфальтирование отмостки</t>
  </si>
  <si>
    <t>Замена кранов (подвал) 110 шт.</t>
  </si>
  <si>
    <t>Теплоизоляция труб (подвал) 754 м.п.</t>
  </si>
  <si>
    <t>Вывод поливника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</si>
</sst>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33" sqref="G3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3" t="s">
        <v>126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116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5718.6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93</v>
      </c>
      <c r="C8" s="140"/>
      <c r="D8" s="141"/>
      <c r="E8" s="142"/>
    </row>
    <row r="9" spans="2:5" ht="19.5">
      <c r="B9" s="71" t="s">
        <v>89</v>
      </c>
      <c r="C9" s="72">
        <v>512573.6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D50*12</f>
        <v>17424</v>
      </c>
      <c r="D11" s="63"/>
      <c r="E11" s="46"/>
    </row>
    <row r="12" spans="2:5" ht="18.75">
      <c r="B12" s="75" t="s">
        <v>87</v>
      </c>
      <c r="C12" s="105">
        <f>C6*C10*12</f>
        <v>583297.2000000001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32252.904</v>
      </c>
      <c r="D17" s="15">
        <v>5.64</v>
      </c>
      <c r="E17" s="15">
        <f>C17*12</f>
        <v>387034.848</v>
      </c>
    </row>
    <row r="18" spans="1:5" ht="18.75">
      <c r="A18" s="79" t="s">
        <v>10</v>
      </c>
      <c r="B18" s="18" t="s">
        <v>11</v>
      </c>
      <c r="C18" s="15">
        <f>0.67*C6</f>
        <v>3831.4620000000004</v>
      </c>
      <c r="D18" s="15">
        <v>0.67</v>
      </c>
      <c r="E18" s="15">
        <f>C18*12</f>
        <v>45977.54400000001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0.2360717658168083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0.04314867275207218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0.029745042492917845</v>
      </c>
      <c r="E22" s="15">
        <f>C7*1.62</f>
        <v>2041.2</v>
      </c>
    </row>
    <row r="23" spans="1:5" s="88" customFormat="1" ht="18.75">
      <c r="A23" s="87" t="s">
        <v>96</v>
      </c>
      <c r="B23" s="1" t="s">
        <v>37</v>
      </c>
      <c r="C23" s="15">
        <f>C12*12%/12</f>
        <v>5832.972000000001</v>
      </c>
      <c r="D23" s="15">
        <f>C23/C6</f>
        <v>1.02</v>
      </c>
      <c r="E23" s="3">
        <f>C12*12%</f>
        <v>69995.664</v>
      </c>
    </row>
    <row r="24" spans="1:5" ht="37.5">
      <c r="A24" s="87" t="s">
        <v>97</v>
      </c>
      <c r="B24" s="1" t="s">
        <v>83</v>
      </c>
      <c r="C24" s="15">
        <f>C12*0.9%/12</f>
        <v>437.47290000000015</v>
      </c>
      <c r="D24" s="15">
        <f>C24/C6</f>
        <v>0.07650000000000003</v>
      </c>
      <c r="E24" s="3">
        <f>C12*0.9%</f>
        <v>5249.674800000002</v>
      </c>
    </row>
    <row r="25" spans="1:5" s="88" customFormat="1" ht="18.75">
      <c r="A25" s="87" t="s">
        <v>98</v>
      </c>
      <c r="B25" s="1" t="s">
        <v>84</v>
      </c>
      <c r="C25" s="15">
        <f>C12*2.5%/12</f>
        <v>1215.2025</v>
      </c>
      <c r="D25" s="15">
        <f>C25/C6</f>
        <v>0.2125</v>
      </c>
      <c r="E25" s="3">
        <f>C25*12</f>
        <v>14582.43</v>
      </c>
    </row>
    <row r="26" spans="1:5" s="90" customFormat="1" ht="18.75">
      <c r="A26" s="87" t="s">
        <v>99</v>
      </c>
      <c r="B26" s="48" t="s">
        <v>94</v>
      </c>
      <c r="C26" s="49">
        <f>E26/12</f>
        <v>427.14466666666664</v>
      </c>
      <c r="D26" s="49">
        <f>E26/C6/12</f>
        <v>0.07469392275498664</v>
      </c>
      <c r="E26" s="50">
        <f>C9*1%</f>
        <v>5125.736</v>
      </c>
    </row>
    <row r="27" spans="1:5" s="92" customFormat="1" ht="18.75">
      <c r="A27" s="91"/>
      <c r="B27" s="63" t="s">
        <v>109</v>
      </c>
      <c r="C27" s="14">
        <f>SUM(C17:C26)</f>
        <v>45764.00806666667</v>
      </c>
      <c r="D27" s="14">
        <f>SUM(D17:D26)</f>
        <v>8.002659403816784</v>
      </c>
      <c r="E27" s="14">
        <f>SUM(E17:E26)</f>
        <v>549168.0968</v>
      </c>
    </row>
    <row r="28" spans="1:5" ht="37.5">
      <c r="A28" s="87"/>
      <c r="B28" s="110" t="s">
        <v>91</v>
      </c>
      <c r="C28" s="111">
        <f>E28/12</f>
        <v>2844.0919333333345</v>
      </c>
      <c r="D28" s="111">
        <f>C28/C6</f>
        <v>0.4973405961832152</v>
      </c>
      <c r="E28" s="111">
        <f>C12-E27</f>
        <v>34129.10320000001</v>
      </c>
    </row>
    <row r="29" spans="1:5" ht="18.75">
      <c r="A29" s="89" t="s">
        <v>100</v>
      </c>
      <c r="B29" s="48" t="s">
        <v>123</v>
      </c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101</v>
      </c>
      <c r="B30" s="48" t="s">
        <v>127</v>
      </c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102</v>
      </c>
      <c r="B31" s="48" t="s">
        <v>117</v>
      </c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103</v>
      </c>
      <c r="B32" s="48" t="s">
        <v>121</v>
      </c>
      <c r="C32" s="49">
        <f t="shared" si="0"/>
        <v>1000</v>
      </c>
      <c r="D32" s="54">
        <f>C32/C6</f>
        <v>0.17486797467911724</v>
      </c>
      <c r="E32" s="50">
        <v>12000</v>
      </c>
    </row>
    <row r="33" spans="1:5" ht="18.75">
      <c r="A33" s="89" t="s">
        <v>104</v>
      </c>
      <c r="B33" s="48" t="s">
        <v>95</v>
      </c>
      <c r="C33" s="49">
        <f t="shared" si="0"/>
        <v>2899.5</v>
      </c>
      <c r="D33" s="54">
        <f>C33/C6</f>
        <v>0.5070296925821005</v>
      </c>
      <c r="E33" s="50">
        <v>34794</v>
      </c>
    </row>
    <row r="34" spans="1:5" ht="18.75">
      <c r="A34" s="89" t="s">
        <v>105</v>
      </c>
      <c r="B34" s="1" t="s">
        <v>125</v>
      </c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106</v>
      </c>
      <c r="B35" s="1" t="s">
        <v>128</v>
      </c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107</v>
      </c>
      <c r="B36" s="18" t="s">
        <v>119</v>
      </c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108</v>
      </c>
      <c r="B37" s="1" t="s">
        <v>118</v>
      </c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110</v>
      </c>
      <c r="B38" s="107" t="s">
        <v>124</v>
      </c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111</v>
      </c>
      <c r="B39" s="18" t="s">
        <v>130</v>
      </c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112</v>
      </c>
      <c r="B40" s="18" t="s">
        <v>129</v>
      </c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122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113</v>
      </c>
      <c r="C43" s="14">
        <f>SUM(C29:C40)</f>
        <v>3899.5</v>
      </c>
      <c r="D43" s="14">
        <f>SUM(D29:D42)</f>
        <v>0.6818976672612178</v>
      </c>
      <c r="E43" s="14">
        <f>SUM(E29:E40)</f>
        <v>46794</v>
      </c>
      <c r="F43" s="100"/>
    </row>
    <row r="44" spans="1:5" ht="18" customHeight="1">
      <c r="A44" s="18"/>
      <c r="B44" s="112" t="s">
        <v>120</v>
      </c>
      <c r="C44" s="108"/>
      <c r="D44" s="108"/>
      <c r="E44" s="109">
        <v>-58644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114</v>
      </c>
      <c r="C48" s="148"/>
      <c r="D48" s="101">
        <f>D27+D43</f>
        <v>8.684557071078002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115</v>
      </c>
      <c r="C50" s="103">
        <v>1650</v>
      </c>
      <c r="D50" s="103">
        <f>C50/100*88</f>
        <v>1452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92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2018-12-24T04:41:05Z</dcterms:modified>
  <cp:category/>
  <cp:version/>
  <cp:contentType/>
  <cp:contentStatus/>
</cp:coreProperties>
</file>