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3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45621"/>
</workbook>
</file>

<file path=xl/calcChain.xml><?xml version="1.0" encoding="utf-8"?>
<calcChain xmlns="http://schemas.openxmlformats.org/spreadsheetml/2006/main">
  <c r="C40" i="87" l="1"/>
  <c r="D40" i="87" s="1"/>
  <c r="C39" i="87"/>
  <c r="D39" i="87" s="1"/>
  <c r="C34" i="87"/>
  <c r="C35" i="87"/>
  <c r="C36" i="87"/>
  <c r="C37" i="87"/>
  <c r="D37" i="87" s="1"/>
  <c r="C38" i="87"/>
  <c r="D38" i="87" s="1"/>
  <c r="D36" i="87"/>
  <c r="C33" i="87" l="1"/>
  <c r="D33" i="87" s="1"/>
  <c r="C41" i="87"/>
  <c r="D41" i="87" s="1"/>
  <c r="D35" i="87"/>
  <c r="D34" i="87"/>
  <c r="E31" i="87" l="1"/>
  <c r="C29" i="87" l="1"/>
  <c r="C30" i="87"/>
  <c r="D30" i="87" s="1"/>
  <c r="C32" i="87"/>
  <c r="D32" i="87" s="1"/>
  <c r="C18" i="87" l="1"/>
  <c r="D44" i="87" l="1"/>
  <c r="C11" i="87" s="1"/>
  <c r="D29" i="87"/>
  <c r="D19" i="87"/>
  <c r="E19" i="87"/>
  <c r="E26" i="87"/>
  <c r="F19" i="90"/>
  <c r="F27" i="90"/>
  <c r="F19" i="89"/>
  <c r="F27" i="89"/>
  <c r="F19" i="88"/>
  <c r="F27" i="88"/>
  <c r="F19" i="86"/>
  <c r="F27" i="86"/>
  <c r="F19" i="85"/>
  <c r="F27" i="85"/>
  <c r="F19" i="84"/>
  <c r="F27" i="84"/>
  <c r="F19" i="83"/>
  <c r="F27" i="83"/>
  <c r="F19" i="82"/>
  <c r="F27" i="82"/>
  <c r="F19" i="81"/>
  <c r="F27" i="81"/>
  <c r="F19" i="80"/>
  <c r="F27" i="80"/>
  <c r="F19" i="79"/>
  <c r="F27" i="79"/>
  <c r="F19" i="78"/>
  <c r="F27" i="78"/>
  <c r="F19" i="77"/>
  <c r="F27" i="77"/>
  <c r="F19" i="76"/>
  <c r="F27" i="76"/>
  <c r="F19" i="75"/>
  <c r="F27" i="75"/>
  <c r="F19" i="74"/>
  <c r="F27" i="74"/>
  <c r="F19" i="73"/>
  <c r="F27" i="73"/>
  <c r="F19" i="72"/>
  <c r="F27" i="72"/>
  <c r="F19" i="71"/>
  <c r="F27" i="71"/>
  <c r="F19" i="69"/>
  <c r="F27" i="69"/>
  <c r="F19" i="68"/>
  <c r="F27" i="68"/>
  <c r="D19" i="66"/>
  <c r="F19" i="66"/>
  <c r="F19" i="70"/>
  <c r="F27" i="70"/>
  <c r="D50" i="90"/>
  <c r="E27" i="90"/>
  <c r="E26" i="90"/>
  <c r="C26" i="90" s="1"/>
  <c r="F26" i="90" s="1"/>
  <c r="E22" i="90"/>
  <c r="C22" i="90" s="1"/>
  <c r="E21" i="90"/>
  <c r="C21" i="90" s="1"/>
  <c r="C20" i="90"/>
  <c r="F20" i="90" s="1"/>
  <c r="E19" i="90"/>
  <c r="D19" i="90"/>
  <c r="C18" i="90"/>
  <c r="F18" i="90" s="1"/>
  <c r="C17" i="90"/>
  <c r="F17" i="90" s="1"/>
  <c r="C12" i="90"/>
  <c r="C25" i="90" s="1"/>
  <c r="F25" i="90" s="1"/>
  <c r="C11" i="90"/>
  <c r="D50" i="89"/>
  <c r="E27" i="89"/>
  <c r="E26" i="89"/>
  <c r="C26" i="89" s="1"/>
  <c r="F26" i="89" s="1"/>
  <c r="E22" i="89"/>
  <c r="C22" i="89" s="1"/>
  <c r="E21" i="89"/>
  <c r="C21" i="89" s="1"/>
  <c r="C20" i="89"/>
  <c r="E19" i="89"/>
  <c r="D19" i="89"/>
  <c r="C18" i="89"/>
  <c r="C17" i="89"/>
  <c r="F17" i="89" s="1"/>
  <c r="C12" i="89"/>
  <c r="C25" i="89" s="1"/>
  <c r="F25" i="89" s="1"/>
  <c r="C11" i="89"/>
  <c r="D50" i="88"/>
  <c r="C11" i="88" s="1"/>
  <c r="E27" i="88"/>
  <c r="E26" i="88"/>
  <c r="E22" i="88"/>
  <c r="E21" i="88"/>
  <c r="C20" i="88"/>
  <c r="E19" i="88"/>
  <c r="D19" i="88"/>
  <c r="C18" i="88"/>
  <c r="C17" i="88"/>
  <c r="F17" i="88" s="1"/>
  <c r="C12" i="88"/>
  <c r="C25" i="88" s="1"/>
  <c r="F25" i="88" s="1"/>
  <c r="E22" i="87"/>
  <c r="E21" i="87"/>
  <c r="C17" i="87"/>
  <c r="C12" i="87"/>
  <c r="D50" i="86"/>
  <c r="C11" i="86" s="1"/>
  <c r="E27" i="86"/>
  <c r="E26" i="86"/>
  <c r="E22" i="86"/>
  <c r="E21" i="86"/>
  <c r="C20" i="86"/>
  <c r="E19" i="86"/>
  <c r="D19" i="86"/>
  <c r="C18" i="86"/>
  <c r="C17" i="86"/>
  <c r="F17" i="86" s="1"/>
  <c r="C12" i="86"/>
  <c r="C25" i="86" s="1"/>
  <c r="F25" i="86" s="1"/>
  <c r="D50" i="85"/>
  <c r="C11" i="85" s="1"/>
  <c r="E27" i="85"/>
  <c r="D27" i="85" s="1"/>
  <c r="E26" i="85"/>
  <c r="E22" i="85"/>
  <c r="E21" i="85"/>
  <c r="C21" i="85" s="1"/>
  <c r="C20" i="85"/>
  <c r="E19" i="85"/>
  <c r="D19" i="85"/>
  <c r="C18" i="85"/>
  <c r="C17" i="85"/>
  <c r="F17" i="85" s="1"/>
  <c r="C12" i="85"/>
  <c r="C25" i="85" s="1"/>
  <c r="F25" i="85" s="1"/>
  <c r="D50" i="84"/>
  <c r="C11" i="84" s="1"/>
  <c r="E27" i="84"/>
  <c r="D27" i="84"/>
  <c r="E26" i="84"/>
  <c r="E22" i="84"/>
  <c r="E21" i="84"/>
  <c r="C21" i="84"/>
  <c r="C20" i="84"/>
  <c r="E19" i="84"/>
  <c r="D19" i="84"/>
  <c r="C18" i="84"/>
  <c r="C17" i="84"/>
  <c r="F17" i="84" s="1"/>
  <c r="C12" i="84"/>
  <c r="C25" i="84" s="1"/>
  <c r="F25" i="84" s="1"/>
  <c r="D50" i="83"/>
  <c r="E27" i="83"/>
  <c r="D27" i="83" s="1"/>
  <c r="E26" i="83"/>
  <c r="E22" i="83"/>
  <c r="C22" i="83" s="1"/>
  <c r="E21" i="83"/>
  <c r="C21" i="83" s="1"/>
  <c r="C20" i="83"/>
  <c r="E19" i="83"/>
  <c r="D19" i="83"/>
  <c r="C18" i="83"/>
  <c r="C17" i="83"/>
  <c r="F17" i="83" s="1"/>
  <c r="C12" i="83"/>
  <c r="C25" i="83" s="1"/>
  <c r="F25" i="83" s="1"/>
  <c r="C11" i="83"/>
  <c r="D50" i="82"/>
  <c r="E27" i="82"/>
  <c r="E26" i="82"/>
  <c r="E22" i="82"/>
  <c r="C22" i="82" s="1"/>
  <c r="E21" i="82"/>
  <c r="C20" i="82"/>
  <c r="E19" i="82"/>
  <c r="D19" i="82"/>
  <c r="C18" i="82"/>
  <c r="C17" i="82"/>
  <c r="F17" i="82" s="1"/>
  <c r="C12" i="82"/>
  <c r="C25" i="82" s="1"/>
  <c r="F25" i="82" s="1"/>
  <c r="C11" i="82"/>
  <c r="D50" i="81"/>
  <c r="C11" i="81" s="1"/>
  <c r="E27" i="81"/>
  <c r="D27" i="81" s="1"/>
  <c r="E26" i="81"/>
  <c r="E22" i="81"/>
  <c r="E21" i="81"/>
  <c r="C21" i="81" s="1"/>
  <c r="C20" i="81"/>
  <c r="E19" i="81"/>
  <c r="D19" i="81"/>
  <c r="C18" i="81"/>
  <c r="C17" i="81"/>
  <c r="F17" i="81" s="1"/>
  <c r="C12" i="81"/>
  <c r="C25" i="81" s="1"/>
  <c r="F25" i="81" s="1"/>
  <c r="D50" i="80"/>
  <c r="C11" i="80" s="1"/>
  <c r="E27" i="80"/>
  <c r="E26" i="80"/>
  <c r="C26" i="80" s="1"/>
  <c r="F26" i="80" s="1"/>
  <c r="E22" i="80"/>
  <c r="C22" i="80" s="1"/>
  <c r="E21" i="80"/>
  <c r="C21" i="80" s="1"/>
  <c r="C20" i="80"/>
  <c r="E19" i="80"/>
  <c r="D19" i="80"/>
  <c r="C18" i="80"/>
  <c r="C17" i="80"/>
  <c r="F17" i="80" s="1"/>
  <c r="C12" i="80"/>
  <c r="C25" i="80" s="1"/>
  <c r="F25" i="80" s="1"/>
  <c r="D50" i="79"/>
  <c r="C11" i="79" s="1"/>
  <c r="E27" i="79"/>
  <c r="D27" i="79" s="1"/>
  <c r="E26" i="79"/>
  <c r="E22" i="79"/>
  <c r="E21" i="79"/>
  <c r="C21" i="79" s="1"/>
  <c r="C20" i="79"/>
  <c r="E19" i="79"/>
  <c r="D19" i="79"/>
  <c r="C18" i="79"/>
  <c r="C17" i="79"/>
  <c r="F17" i="79" s="1"/>
  <c r="C12" i="79"/>
  <c r="C25" i="79" s="1"/>
  <c r="F25" i="79" s="1"/>
  <c r="D50" i="78"/>
  <c r="C11" i="78" s="1"/>
  <c r="E27" i="78"/>
  <c r="E26" i="78"/>
  <c r="E22" i="78"/>
  <c r="C22" i="78" s="1"/>
  <c r="E21" i="78"/>
  <c r="C21" i="78" s="1"/>
  <c r="C20" i="78"/>
  <c r="E19" i="78"/>
  <c r="D19" i="78"/>
  <c r="C18" i="78"/>
  <c r="C17" i="78"/>
  <c r="F17" i="78" s="1"/>
  <c r="C12" i="78"/>
  <c r="C25" i="78" s="1"/>
  <c r="F25" i="78" s="1"/>
  <c r="D50" i="77"/>
  <c r="C11" i="77" s="1"/>
  <c r="E27" i="77"/>
  <c r="D27" i="77" s="1"/>
  <c r="E26" i="77"/>
  <c r="E22" i="77"/>
  <c r="C22" i="77"/>
  <c r="E21" i="77"/>
  <c r="C21" i="77"/>
  <c r="C20" i="77"/>
  <c r="E19" i="77"/>
  <c r="D19" i="77"/>
  <c r="C18" i="77"/>
  <c r="C17" i="77"/>
  <c r="F17" i="77" s="1"/>
  <c r="C12" i="77"/>
  <c r="C25" i="77" s="1"/>
  <c r="F25" i="77" s="1"/>
  <c r="D50" i="76"/>
  <c r="E27" i="76"/>
  <c r="D27" i="76"/>
  <c r="E26" i="76"/>
  <c r="E22" i="76"/>
  <c r="E21" i="76"/>
  <c r="C20" i="76"/>
  <c r="E19" i="76"/>
  <c r="D19" i="76"/>
  <c r="C18" i="76"/>
  <c r="C17" i="76"/>
  <c r="F17" i="76" s="1"/>
  <c r="C12" i="76"/>
  <c r="C25" i="76" s="1"/>
  <c r="F25" i="76" s="1"/>
  <c r="C11" i="76"/>
  <c r="D50" i="75"/>
  <c r="E27" i="75"/>
  <c r="E26" i="75"/>
  <c r="C26" i="75"/>
  <c r="F26" i="75" s="1"/>
  <c r="E22" i="75"/>
  <c r="E21" i="75"/>
  <c r="C21" i="75" s="1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 s="1"/>
  <c r="E26" i="73"/>
  <c r="E22" i="73"/>
  <c r="E21" i="73"/>
  <c r="C21" i="73" s="1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/>
  <c r="E26" i="72"/>
  <c r="E22" i="72"/>
  <c r="E21" i="72"/>
  <c r="C21" i="72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 s="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F25" i="71" s="1"/>
  <c r="C11" i="71"/>
  <c r="D50" i="70"/>
  <c r="E27" i="70"/>
  <c r="E26" i="70"/>
  <c r="E22" i="70"/>
  <c r="E21" i="70"/>
  <c r="D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 s="1"/>
  <c r="E26" i="69"/>
  <c r="E22" i="69"/>
  <c r="E21" i="69"/>
  <c r="C21" i="69" s="1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D20" i="74" l="1"/>
  <c r="C31" i="87"/>
  <c r="D20" i="75"/>
  <c r="F20" i="70"/>
  <c r="C21" i="70"/>
  <c r="F21" i="70" s="1"/>
  <c r="E18" i="90"/>
  <c r="D20" i="90"/>
  <c r="D31" i="87"/>
  <c r="C25" i="87"/>
  <c r="E25" i="87" s="1"/>
  <c r="E24" i="87"/>
  <c r="E18" i="87"/>
  <c r="E23" i="87"/>
  <c r="D22" i="74"/>
  <c r="F22" i="74"/>
  <c r="D22" i="78"/>
  <c r="F22" i="78"/>
  <c r="D22" i="80"/>
  <c r="F22" i="80"/>
  <c r="D21" i="83"/>
  <c r="F21" i="83"/>
  <c r="D21" i="90"/>
  <c r="F21" i="90"/>
  <c r="D21" i="74"/>
  <c r="F21" i="74"/>
  <c r="D21" i="75"/>
  <c r="F21" i="75"/>
  <c r="D21" i="78"/>
  <c r="F21" i="78"/>
  <c r="D21" i="79"/>
  <c r="F21" i="79"/>
  <c r="D21" i="80"/>
  <c r="F21" i="80"/>
  <c r="D22" i="82"/>
  <c r="F22" i="82"/>
  <c r="D22" i="83"/>
  <c r="F22" i="83"/>
  <c r="D22" i="90"/>
  <c r="F22" i="90"/>
  <c r="E18" i="73"/>
  <c r="F18" i="73"/>
  <c r="E18" i="75"/>
  <c r="F18" i="75"/>
  <c r="D20" i="76"/>
  <c r="F20" i="76"/>
  <c r="E18" i="77"/>
  <c r="F18" i="77"/>
  <c r="D21" i="77"/>
  <c r="F21" i="77"/>
  <c r="F22" i="77"/>
  <c r="D22" i="77"/>
  <c r="D20" i="78"/>
  <c r="F20" i="78"/>
  <c r="D20" i="79"/>
  <c r="F20" i="79"/>
  <c r="D20" i="80"/>
  <c r="F20" i="80"/>
  <c r="E18" i="81"/>
  <c r="F18" i="81"/>
  <c r="D21" i="81"/>
  <c r="F21" i="81"/>
  <c r="E18" i="82"/>
  <c r="F18" i="82"/>
  <c r="D20" i="83"/>
  <c r="F20" i="83"/>
  <c r="E18" i="84"/>
  <c r="F18" i="84"/>
  <c r="D21" i="84"/>
  <c r="F21" i="84"/>
  <c r="E18" i="85"/>
  <c r="F18" i="85"/>
  <c r="D21" i="85"/>
  <c r="F21" i="85"/>
  <c r="E18" i="86"/>
  <c r="F18" i="86"/>
  <c r="E18" i="88"/>
  <c r="F18" i="88"/>
  <c r="E18" i="89"/>
  <c r="F18" i="89"/>
  <c r="D21" i="89"/>
  <c r="F21" i="89"/>
  <c r="D22" i="89"/>
  <c r="F22" i="89"/>
  <c r="F18" i="70"/>
  <c r="F21" i="69"/>
  <c r="F21" i="72"/>
  <c r="D20" i="69"/>
  <c r="D20" i="73"/>
  <c r="F20" i="73"/>
  <c r="E18" i="76"/>
  <c r="F18" i="76"/>
  <c r="D20" i="77"/>
  <c r="F20" i="77"/>
  <c r="E18" i="78"/>
  <c r="F18" i="78"/>
  <c r="E18" i="79"/>
  <c r="F18" i="79"/>
  <c r="E18" i="80"/>
  <c r="F18" i="80"/>
  <c r="D20" i="81"/>
  <c r="F20" i="81"/>
  <c r="D20" i="82"/>
  <c r="F20" i="82"/>
  <c r="E18" i="83"/>
  <c r="F18" i="83"/>
  <c r="D20" i="84"/>
  <c r="F20" i="84"/>
  <c r="D20" i="85"/>
  <c r="F20" i="85"/>
  <c r="D20" i="86"/>
  <c r="F20" i="86"/>
  <c r="D20" i="88"/>
  <c r="F20" i="88"/>
  <c r="D20" i="89"/>
  <c r="F20" i="89"/>
  <c r="F20" i="71"/>
  <c r="F18" i="71"/>
  <c r="F20" i="72"/>
  <c r="F18" i="72"/>
  <c r="F21" i="73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C26" i="78"/>
  <c r="F26" i="78" s="1"/>
  <c r="C26" i="77"/>
  <c r="F26" i="77" s="1"/>
  <c r="D27" i="80"/>
  <c r="D27" i="88"/>
  <c r="D27" i="90"/>
  <c r="C26" i="79"/>
  <c r="F26" i="79" s="1"/>
  <c r="C26" i="86"/>
  <c r="F26" i="86" s="1"/>
  <c r="C26" i="85"/>
  <c r="F26" i="85" s="1"/>
  <c r="C26" i="84"/>
  <c r="F26" i="84" s="1"/>
  <c r="C26" i="83"/>
  <c r="F26" i="83" s="1"/>
  <c r="C26" i="88"/>
  <c r="F26" i="88" s="1"/>
  <c r="C26" i="82"/>
  <c r="F26" i="82" s="1"/>
  <c r="C26" i="81"/>
  <c r="F26" i="81" s="1"/>
  <c r="E17" i="73"/>
  <c r="C21" i="88"/>
  <c r="C22" i="88"/>
  <c r="C21" i="87"/>
  <c r="D21" i="87" s="1"/>
  <c r="C22" i="87"/>
  <c r="D22" i="87" s="1"/>
  <c r="C21" i="86"/>
  <c r="C22" i="86"/>
  <c r="C22" i="85"/>
  <c r="C22" i="84"/>
  <c r="D12" i="83"/>
  <c r="C21" i="82"/>
  <c r="C22" i="81"/>
  <c r="C22" i="79"/>
  <c r="C21" i="76"/>
  <c r="C22" i="76"/>
  <c r="C22" i="75"/>
  <c r="E25" i="90"/>
  <c r="D25" i="90"/>
  <c r="D12" i="90"/>
  <c r="E17" i="90"/>
  <c r="D26" i="90"/>
  <c r="C23" i="90"/>
  <c r="E23" i="90"/>
  <c r="C24" i="90"/>
  <c r="E24" i="90"/>
  <c r="E25" i="89"/>
  <c r="D25" i="89"/>
  <c r="D12" i="89"/>
  <c r="E17" i="89"/>
  <c r="D26" i="89"/>
  <c r="C23" i="89"/>
  <c r="E23" i="89"/>
  <c r="C24" i="89"/>
  <c r="E24" i="89"/>
  <c r="D27" i="89"/>
  <c r="E25" i="88"/>
  <c r="D25" i="88"/>
  <c r="D12" i="88"/>
  <c r="E17" i="88"/>
  <c r="D26" i="88"/>
  <c r="C23" i="88"/>
  <c r="E23" i="88"/>
  <c r="C24" i="88"/>
  <c r="E24" i="88"/>
  <c r="D12" i="87"/>
  <c r="E17" i="87"/>
  <c r="C23" i="87"/>
  <c r="C24" i="87"/>
  <c r="E25" i="86"/>
  <c r="D25" i="86"/>
  <c r="D12" i="86"/>
  <c r="E17" i="86"/>
  <c r="D26" i="86"/>
  <c r="C23" i="86"/>
  <c r="E23" i="86"/>
  <c r="C24" i="86"/>
  <c r="E24" i="86"/>
  <c r="D27" i="86"/>
  <c r="E25" i="85"/>
  <c r="D25" i="85"/>
  <c r="D12" i="85"/>
  <c r="E17" i="85"/>
  <c r="D26" i="85"/>
  <c r="C23" i="85"/>
  <c r="E23" i="85"/>
  <c r="C24" i="85"/>
  <c r="E24" i="85"/>
  <c r="E25" i="84"/>
  <c r="D25" i="84"/>
  <c r="D12" i="84"/>
  <c r="E17" i="84"/>
  <c r="D26" i="84"/>
  <c r="C23" i="84"/>
  <c r="E23" i="84"/>
  <c r="C24" i="84"/>
  <c r="E24" i="84"/>
  <c r="E25" i="83"/>
  <c r="D25" i="83"/>
  <c r="E17" i="83"/>
  <c r="D26" i="83"/>
  <c r="C23" i="83"/>
  <c r="E23" i="83"/>
  <c r="C24" i="83"/>
  <c r="E24" i="83"/>
  <c r="E25" i="82"/>
  <c r="D25" i="82"/>
  <c r="D12" i="82"/>
  <c r="E17" i="82"/>
  <c r="D26" i="82"/>
  <c r="C23" i="82"/>
  <c r="E23" i="82"/>
  <c r="C24" i="82"/>
  <c r="E24" i="82"/>
  <c r="E25" i="81"/>
  <c r="D25" i="81"/>
  <c r="D12" i="81"/>
  <c r="E17" i="81"/>
  <c r="D26" i="81"/>
  <c r="C23" i="81"/>
  <c r="E23" i="81"/>
  <c r="C24" i="81"/>
  <c r="E24" i="81"/>
  <c r="E25" i="80"/>
  <c r="D25" i="80"/>
  <c r="D12" i="80"/>
  <c r="E17" i="80"/>
  <c r="D26" i="80"/>
  <c r="C23" i="80"/>
  <c r="E23" i="80"/>
  <c r="C24" i="80"/>
  <c r="E24" i="80"/>
  <c r="E25" i="79"/>
  <c r="D25" i="79"/>
  <c r="D12" i="79"/>
  <c r="E17" i="79"/>
  <c r="D26" i="79"/>
  <c r="C23" i="79"/>
  <c r="E23" i="79"/>
  <c r="C24" i="79"/>
  <c r="E24" i="79"/>
  <c r="E25" i="78"/>
  <c r="D25" i="78"/>
  <c r="D12" i="78"/>
  <c r="E17" i="78"/>
  <c r="D26" i="78"/>
  <c r="C23" i="78"/>
  <c r="E23" i="78"/>
  <c r="C24" i="78"/>
  <c r="E24" i="78"/>
  <c r="D27" i="78"/>
  <c r="E25" i="77"/>
  <c r="D25" i="77"/>
  <c r="D12" i="77"/>
  <c r="E17" i="77"/>
  <c r="D26" i="77"/>
  <c r="C23" i="77"/>
  <c r="E23" i="77"/>
  <c r="C24" i="77"/>
  <c r="E24" i="77"/>
  <c r="E25" i="76"/>
  <c r="D25" i="76"/>
  <c r="D12" i="76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3" i="74"/>
  <c r="C28" i="74" s="1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C20" i="68"/>
  <c r="F20" i="68" s="1"/>
  <c r="E19" i="68"/>
  <c r="D19" i="68"/>
  <c r="C18" i="68"/>
  <c r="F18" i="68" s="1"/>
  <c r="C17" i="68"/>
  <c r="E17" i="68" s="1"/>
  <c r="C12" i="68"/>
  <c r="C24" i="68" s="1"/>
  <c r="D20" i="68" l="1"/>
  <c r="E27" i="87"/>
  <c r="E28" i="87" s="1"/>
  <c r="C28" i="87" s="1"/>
  <c r="D25" i="87"/>
  <c r="D24" i="87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D24" i="72"/>
  <c r="F24" i="72"/>
  <c r="D23" i="72"/>
  <c r="D28" i="72" s="1"/>
  <c r="C31" i="72" s="1"/>
  <c r="E31" i="72" s="1"/>
  <c r="F31" i="72" s="1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D28" i="73" s="1"/>
  <c r="C31" i="73" s="1"/>
  <c r="D31" i="73" s="1"/>
  <c r="F23" i="73"/>
  <c r="D24" i="74"/>
  <c r="F24" i="74"/>
  <c r="D23" i="74"/>
  <c r="D28" i="74" s="1"/>
  <c r="C31" i="74" s="1"/>
  <c r="D31" i="74" s="1"/>
  <c r="F23" i="74"/>
  <c r="F28" i="74" s="1"/>
  <c r="D24" i="75"/>
  <c r="F24" i="75"/>
  <c r="D23" i="75"/>
  <c r="F23" i="75"/>
  <c r="D24" i="76"/>
  <c r="F24" i="76"/>
  <c r="D23" i="76"/>
  <c r="F23" i="76"/>
  <c r="D24" i="79"/>
  <c r="F24" i="79"/>
  <c r="D23" i="79"/>
  <c r="F23" i="79"/>
  <c r="D24" i="81"/>
  <c r="F24" i="81"/>
  <c r="D23" i="81"/>
  <c r="F23" i="81"/>
  <c r="D24" i="85"/>
  <c r="F24" i="85"/>
  <c r="D23" i="85"/>
  <c r="F23" i="85"/>
  <c r="D24" i="86"/>
  <c r="F24" i="86"/>
  <c r="D23" i="86"/>
  <c r="F23" i="86"/>
  <c r="D24" i="88"/>
  <c r="F24" i="88"/>
  <c r="D23" i="88"/>
  <c r="F23" i="88"/>
  <c r="D24" i="89"/>
  <c r="F24" i="89"/>
  <c r="D23" i="89"/>
  <c r="F23" i="89"/>
  <c r="F28" i="89" s="1"/>
  <c r="D22" i="76"/>
  <c r="F22" i="76"/>
  <c r="D22" i="79"/>
  <c r="F22" i="79"/>
  <c r="D21" i="82"/>
  <c r="F21" i="82"/>
  <c r="D22" i="84"/>
  <c r="F22" i="84"/>
  <c r="D22" i="86"/>
  <c r="F22" i="86"/>
  <c r="D22" i="88"/>
  <c r="F22" i="88"/>
  <c r="D24" i="77"/>
  <c r="F24" i="77"/>
  <c r="D23" i="77"/>
  <c r="D28" i="77" s="1"/>
  <c r="C31" i="77" s="1"/>
  <c r="D31" i="77" s="1"/>
  <c r="F23" i="77"/>
  <c r="D24" i="78"/>
  <c r="F24" i="78"/>
  <c r="D23" i="78"/>
  <c r="D28" i="78" s="1"/>
  <c r="C31" i="78" s="1"/>
  <c r="D31" i="78" s="1"/>
  <c r="F23" i="78"/>
  <c r="D24" i="80"/>
  <c r="F24" i="80"/>
  <c r="D23" i="80"/>
  <c r="D28" i="80" s="1"/>
  <c r="C31" i="80" s="1"/>
  <c r="F23" i="80"/>
  <c r="D24" i="82"/>
  <c r="F24" i="82"/>
  <c r="D23" i="82"/>
  <c r="F23" i="82"/>
  <c r="D24" i="83"/>
  <c r="F24" i="83"/>
  <c r="D23" i="83"/>
  <c r="D28" i="83" s="1"/>
  <c r="C31" i="83" s="1"/>
  <c r="F23" i="83"/>
  <c r="D24" i="84"/>
  <c r="F24" i="84"/>
  <c r="D23" i="84"/>
  <c r="F23" i="84"/>
  <c r="D24" i="90"/>
  <c r="F24" i="90"/>
  <c r="D23" i="90"/>
  <c r="F23" i="90"/>
  <c r="F28" i="90" s="1"/>
  <c r="D22" i="75"/>
  <c r="D28" i="75" s="1"/>
  <c r="C31" i="75" s="1"/>
  <c r="F22" i="75"/>
  <c r="D21" i="76"/>
  <c r="D28" i="76" s="1"/>
  <c r="C31" i="76" s="1"/>
  <c r="F21" i="76"/>
  <c r="D22" i="81"/>
  <c r="F22" i="81"/>
  <c r="D22" i="85"/>
  <c r="D28" i="85" s="1"/>
  <c r="C31" i="85" s="1"/>
  <c r="E31" i="85" s="1"/>
  <c r="F31" i="85" s="1"/>
  <c r="F22" i="85"/>
  <c r="D21" i="86"/>
  <c r="D28" i="86" s="1"/>
  <c r="C31" i="86" s="1"/>
  <c r="E31" i="86" s="1"/>
  <c r="F31" i="86" s="1"/>
  <c r="F21" i="86"/>
  <c r="D21" i="88"/>
  <c r="D28" i="88" s="1"/>
  <c r="C31" i="88" s="1"/>
  <c r="F21" i="88"/>
  <c r="D23" i="87"/>
  <c r="C26" i="68"/>
  <c r="F26" i="68" s="1"/>
  <c r="D28" i="90"/>
  <c r="C31" i="90" s="1"/>
  <c r="D31" i="90" s="1"/>
  <c r="F17" i="68"/>
  <c r="D28" i="89"/>
  <c r="C31" i="89" s="1"/>
  <c r="D31" i="89" s="1"/>
  <c r="C28" i="88"/>
  <c r="F28" i="88"/>
  <c r="F28" i="85"/>
  <c r="F28" i="84"/>
  <c r="D28" i="84"/>
  <c r="C31" i="84" s="1"/>
  <c r="E31" i="84" s="1"/>
  <c r="F31" i="84" s="1"/>
  <c r="F28" i="83"/>
  <c r="C28" i="83"/>
  <c r="D28" i="81"/>
  <c r="C31" i="81" s="1"/>
  <c r="D31" i="81" s="1"/>
  <c r="F28" i="80"/>
  <c r="D28" i="79"/>
  <c r="C31" i="79" s="1"/>
  <c r="D31" i="79" s="1"/>
  <c r="F28" i="78"/>
  <c r="F28" i="77"/>
  <c r="F28" i="76"/>
  <c r="F28" i="75"/>
  <c r="C28" i="90"/>
  <c r="E28" i="90"/>
  <c r="C28" i="89"/>
  <c r="E28" i="89"/>
  <c r="E28" i="88"/>
  <c r="C28" i="86"/>
  <c r="E28" i="86"/>
  <c r="C28" i="85"/>
  <c r="E28" i="85"/>
  <c r="C28" i="84"/>
  <c r="E28" i="84"/>
  <c r="E28" i="83"/>
  <c r="C28" i="82"/>
  <c r="E28" i="82"/>
  <c r="C28" i="81"/>
  <c r="E28" i="81"/>
  <c r="C28" i="80"/>
  <c r="E28" i="80"/>
  <c r="C28" i="79"/>
  <c r="E28" i="79"/>
  <c r="C28" i="78"/>
  <c r="E28" i="78"/>
  <c r="C28" i="77"/>
  <c r="E28" i="77"/>
  <c r="C28" i="76"/>
  <c r="E28" i="76"/>
  <c r="C28" i="75"/>
  <c r="E28" i="75"/>
  <c r="E28" i="74"/>
  <c r="F28" i="73"/>
  <c r="C28" i="73"/>
  <c r="E28" i="73"/>
  <c r="C28" i="72"/>
  <c r="E28" i="72"/>
  <c r="D28" i="71"/>
  <c r="C31" i="71" s="1"/>
  <c r="E31" i="71" s="1"/>
  <c r="F31" i="71" s="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 s="1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 s="1"/>
  <c r="C31" i="65"/>
  <c r="D31" i="65" s="1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C38" i="65" s="1"/>
  <c r="C12" i="65"/>
  <c r="F12" i="65" s="1"/>
  <c r="D28" i="82" l="1"/>
  <c r="C31" i="82" s="1"/>
  <c r="D31" i="82" s="1"/>
  <c r="E12" i="65"/>
  <c r="E14" i="65"/>
  <c r="E38" i="65" s="1"/>
  <c r="D31" i="71"/>
  <c r="F28" i="86"/>
  <c r="F28" i="81"/>
  <c r="F28" i="79"/>
  <c r="F28" i="71"/>
  <c r="D38" i="65"/>
  <c r="D39" i="65"/>
  <c r="E31" i="88"/>
  <c r="F31" i="88" s="1"/>
  <c r="D31" i="88"/>
  <c r="D31" i="76"/>
  <c r="E31" i="76"/>
  <c r="F31" i="76" s="1"/>
  <c r="D31" i="75"/>
  <c r="E31" i="75"/>
  <c r="F31" i="75" s="1"/>
  <c r="D31" i="83"/>
  <c r="E31" i="83"/>
  <c r="F31" i="83" s="1"/>
  <c r="E31" i="80"/>
  <c r="F31" i="80" s="1"/>
  <c r="D31" i="80"/>
  <c r="D20" i="66"/>
  <c r="F20" i="66"/>
  <c r="E25" i="68"/>
  <c r="F25" i="68"/>
  <c r="D23" i="68"/>
  <c r="F23" i="68"/>
  <c r="F14" i="65"/>
  <c r="F38" i="65" s="1"/>
  <c r="F43" i="65" s="1"/>
  <c r="F44" i="65" s="1"/>
  <c r="D31" i="86"/>
  <c r="F28" i="82"/>
  <c r="E31" i="90"/>
  <c r="F31" i="90" s="1"/>
  <c r="E31" i="89"/>
  <c r="F31" i="89" s="1"/>
  <c r="D31" i="84"/>
  <c r="E31" i="77"/>
  <c r="F31" i="77" s="1"/>
  <c r="E31" i="73"/>
  <c r="F31" i="73" s="1"/>
  <c r="D31" i="72"/>
  <c r="E31" i="78"/>
  <c r="F31" i="78" s="1"/>
  <c r="D31" i="85"/>
  <c r="E31" i="82"/>
  <c r="F31" i="82" s="1"/>
  <c r="E31" i="81"/>
  <c r="F31" i="81" s="1"/>
  <c r="E31" i="79"/>
  <c r="F31" i="79" s="1"/>
  <c r="E31" i="74"/>
  <c r="F31" i="74" s="1"/>
  <c r="E31" i="70"/>
  <c r="F31" i="70" s="1"/>
  <c r="C28" i="68"/>
  <c r="D25" i="68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D28" i="68" l="1"/>
  <c r="C31" i="68" s="1"/>
  <c r="D31" i="68" s="1"/>
  <c r="F23" i="66"/>
  <c r="D23" i="66"/>
  <c r="D22" i="66"/>
  <c r="F22" i="66"/>
  <c r="F39" i="65"/>
  <c r="C26" i="66"/>
  <c r="D21" i="66"/>
  <c r="F21" i="66"/>
  <c r="D24" i="66"/>
  <c r="F24" i="66"/>
  <c r="E24" i="66"/>
  <c r="F26" i="66" s="1"/>
  <c r="F29" i="66" s="1"/>
  <c r="E29" i="66" s="1"/>
  <c r="C29" i="66" s="1"/>
  <c r="D29" i="66" s="1"/>
  <c r="D26" i="66" l="1"/>
  <c r="E31" i="68"/>
  <c r="F31" i="68" s="1"/>
  <c r="G40" i="65"/>
  <c r="G41" i="65"/>
  <c r="D41" i="65"/>
  <c r="D40" i="65"/>
  <c r="C40" i="65" s="1"/>
  <c r="E40" i="65" s="1"/>
  <c r="E26" i="66"/>
  <c r="D43" i="65" l="1"/>
  <c r="D44" i="65" s="1"/>
  <c r="C41" i="65"/>
  <c r="E41" i="65" s="1"/>
  <c r="G43" i="65"/>
  <c r="D26" i="87"/>
  <c r="C26" i="87"/>
  <c r="C20" i="87"/>
  <c r="D20" i="87" l="1"/>
  <c r="D27" i="87" s="1"/>
  <c r="C27" i="87"/>
  <c r="D28" i="87" l="1"/>
  <c r="D42" i="87"/>
</calcChain>
</file>

<file path=xl/sharedStrings.xml><?xml version="1.0" encoding="utf-8"?>
<sst xmlns="http://schemas.openxmlformats.org/spreadsheetml/2006/main" count="1278" uniqueCount="164">
  <si>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</si>
  <si>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</si>
  <si>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</si>
  <si>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</si>
  <si>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</si>
  <si>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</si>
  <si>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</si>
  <si>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</si>
  <si>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</si>
  <si>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</si>
  <si>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</si>
  <si>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</si>
  <si>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</si>
  <si>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</si>
  <si>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</si>
  <si>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</si>
  <si>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</si>
  <si>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</si>
  <si>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</si>
  <si>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</si>
  <si>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</si>
  <si>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</si>
  <si>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</si>
  <si>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</si>
  <si>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</si>
  <si>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</si>
  <si>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</si>
  <si>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</si>
  <si>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</si>
  <si>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</si>
  <si>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</si>
  <si>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</si>
  <si>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</si>
  <si>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</si>
  <si>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</si>
  <si>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</si>
  <si>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</si>
  <si>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</si>
  <si>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</si>
  <si>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</si>
  <si>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</si>
  <si>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</si>
  <si>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</si>
  <si>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</si>
  <si>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</si>
  <si>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</si>
  <si>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</si>
  <si>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</si>
  <si>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</si>
  <si>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</si>
  <si>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</si>
  <si>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</si>
  <si>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</si>
  <si>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</si>
  <si>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</si>
  <si>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</si>
  <si>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</si>
  <si>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</si>
  <si>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</si>
  <si>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</si>
  <si>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</si>
  <si>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</si>
  <si>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</si>
  <si>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</si>
  <si>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</si>
  <si>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</si>
  <si>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</si>
  <si>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</si>
  <si>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</si>
  <si>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</si>
  <si>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</si>
  <si>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</si>
  <si>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</si>
  <si>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</si>
  <si>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</si>
  <si>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</si>
  <si>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</si>
  <si>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</si>
  <si>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</si>
  <si>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</si>
  <si>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</si>
  <si>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</si>
  <si>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</si>
  <si>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</si>
  <si>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</si>
  <si>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</si>
  <si>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</si>
  <si>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</si>
  <si>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</si>
  <si>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</si>
  <si>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</si>
  <si>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</si>
  <si>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</si>
  <si>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</si>
  <si>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</si>
  <si>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</si>
  <si>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</si>
  <si>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</si>
  <si>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</si>
  <si>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</si>
  <si>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</si>
  <si>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</si>
  <si>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</si>
  <si>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</si>
  <si>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</si>
  <si>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</si>
  <si>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</si>
  <si>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</si>
  <si>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</si>
  <si>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</si>
  <si>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</si>
  <si>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</si>
  <si>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</si>
  <si>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</si>
  <si>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</si>
  <si>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</si>
  <si>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</si>
  <si>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</si>
  <si>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</si>
  <si>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</si>
  <si>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</si>
  <si>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</si>
  <si>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</si>
  <si>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</si>
  <si>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</si>
  <si>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</si>
  <si>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</si>
  <si>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</si>
  <si>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</si>
  <si>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</si>
  <si>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</si>
  <si>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2.6.</t>
  </si>
  <si>
    <t>2.7.</t>
  </si>
  <si>
    <t>2.8.</t>
  </si>
  <si>
    <t>2.9.</t>
  </si>
  <si>
    <t>Итого услуги по управлению и содержанию МКД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</si>
  <si>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</si>
  <si>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</si>
  <si>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</si>
  <si>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Ориентировочный остаток денежных средств с 2018г.</t>
  </si>
  <si>
    <t>Промывка, опрессовка ОС</t>
  </si>
  <si>
    <t>4.1</t>
  </si>
  <si>
    <t>3.0.</t>
  </si>
  <si>
    <t>План работ и услуг по содержанию и ремонту общего имущества МКД на 2019 год по адресу:                                                                           Попова, 4 корпус 2</t>
  </si>
  <si>
    <t>Установка ограждения на детской площадке</t>
  </si>
  <si>
    <t xml:space="preserve">Установка дверок и решеток на цокольные окна </t>
  </si>
  <si>
    <t>Ремонт кровли 10 кв.м.</t>
  </si>
  <si>
    <t>3.8</t>
  </si>
  <si>
    <t>3.9</t>
  </si>
  <si>
    <t>4.0</t>
  </si>
  <si>
    <t>Замена запорной арматуры</t>
  </si>
  <si>
    <t>3.1.</t>
  </si>
  <si>
    <t>3.2.</t>
  </si>
  <si>
    <t>3.3</t>
  </si>
  <si>
    <t>3.4</t>
  </si>
  <si>
    <t>3.5</t>
  </si>
  <si>
    <t>Ремонт межпанельных швов</t>
  </si>
  <si>
    <t>Снятие афальтового покрытия на детск. площ.</t>
  </si>
  <si>
    <t>Завоз песка на детскую площадку</t>
  </si>
  <si>
    <t>Установка МАФ</t>
  </si>
  <si>
    <t>3.6</t>
  </si>
  <si>
    <t>3.7</t>
  </si>
  <si>
    <t>Изготовление вывески</t>
  </si>
  <si>
    <t>Ремонт входа в подъезд и  тамбура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</si>
</sst>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164" fontId="12" fillId="0" borderId="1" xfId="0" applyNumberFormat="1" applyFont="1" applyBorder="1" applyAlignment="1" applyProtection="1">
      <alignment wrapText="1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2" fontId="12" fillId="0" borderId="1" xfId="0" applyNumberFormat="1" applyFont="1" applyFill="1" applyBorder="1" applyAlignment="1" applyProtection="1">
      <alignment horizontal="center" vertical="center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4" t="s">
        <v>41</v>
      </c>
      <c r="F1" s="164"/>
      <c r="G1" s="164"/>
    </row>
    <row r="2" spans="1:7" ht="30.6" customHeight="1" x14ac:dyDescent="0.25">
      <c r="A2" s="165" t="s">
        <v>66</v>
      </c>
      <c r="B2" s="165"/>
      <c r="C2" s="165"/>
      <c r="D2" s="165"/>
      <c r="E2" s="165"/>
      <c r="F2" s="165"/>
      <c r="G2" s="165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66" t="s">
        <v>50</v>
      </c>
      <c r="D4" s="167"/>
      <c r="E4" s="167"/>
      <c r="F4" s="42"/>
    </row>
    <row r="5" spans="1:7" x14ac:dyDescent="0.25">
      <c r="B5" s="9" t="s">
        <v>1</v>
      </c>
      <c r="C5" s="168">
        <v>4</v>
      </c>
      <c r="D5" s="169"/>
      <c r="E5" s="169"/>
      <c r="F5" s="43"/>
    </row>
    <row r="6" spans="1:7" x14ac:dyDescent="0.25">
      <c r="B6" s="10" t="s">
        <v>2</v>
      </c>
      <c r="C6" s="168">
        <v>7505.5</v>
      </c>
      <c r="D6" s="169"/>
      <c r="E6" s="169"/>
      <c r="F6" s="43"/>
    </row>
    <row r="7" spans="1:7" ht="18.75" customHeight="1" x14ac:dyDescent="0.25">
      <c r="B7" s="39" t="s">
        <v>47</v>
      </c>
      <c r="C7" s="161">
        <v>64200</v>
      </c>
      <c r="D7" s="162"/>
      <c r="E7" s="163"/>
      <c r="F7" s="44"/>
    </row>
    <row r="8" spans="1:7" x14ac:dyDescent="0.25">
      <c r="B8" s="56"/>
      <c r="D8" s="38">
        <v>9</v>
      </c>
    </row>
    <row r="9" spans="1:7" x14ac:dyDescent="0.25">
      <c r="A9" s="148" t="s">
        <v>3</v>
      </c>
      <c r="B9" s="149"/>
      <c r="C9" s="149"/>
      <c r="D9" s="149"/>
      <c r="E9" s="150"/>
      <c r="F9" s="150"/>
      <c r="G9" s="150"/>
    </row>
    <row r="10" spans="1:7" ht="65.25" customHeight="1" x14ac:dyDescent="0.25">
      <c r="A10" s="151" t="s">
        <v>4</v>
      </c>
      <c r="B10" s="153" t="s">
        <v>5</v>
      </c>
      <c r="C10" s="155" t="s">
        <v>32</v>
      </c>
      <c r="D10" s="157" t="s">
        <v>43</v>
      </c>
      <c r="E10" s="158"/>
      <c r="F10" s="155" t="s">
        <v>80</v>
      </c>
      <c r="G10" s="159" t="s">
        <v>52</v>
      </c>
    </row>
    <row r="11" spans="1:7" ht="45" customHeight="1" x14ac:dyDescent="0.25">
      <c r="A11" s="152"/>
      <c r="B11" s="154"/>
      <c r="C11" s="156"/>
      <c r="D11" s="37" t="s">
        <v>6</v>
      </c>
      <c r="E11" s="45" t="s">
        <v>42</v>
      </c>
      <c r="F11" s="156"/>
      <c r="G11" s="160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43" t="s">
        <v>35</v>
      </c>
      <c r="C44" s="144"/>
      <c r="D44" s="145">
        <f>D43-(C7/12/C6+(D46)/C6)</f>
        <v>19.403493534057016</v>
      </c>
      <c r="E44" s="146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47" t="s">
        <v>34</v>
      </c>
      <c r="C46" s="147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39.75" customHeight="1" x14ac:dyDescent="0.35">
      <c r="A2" s="193" t="s">
        <v>115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116</v>
      </c>
      <c r="D4" s="180"/>
      <c r="E4" s="180"/>
      <c r="F4" s="74"/>
    </row>
    <row r="5" spans="1:7" ht="19.5" x14ac:dyDescent="0.35">
      <c r="B5" s="73" t="s">
        <v>1</v>
      </c>
      <c r="C5" s="195">
        <v>6</v>
      </c>
      <c r="D5" s="196"/>
      <c r="E5" s="196"/>
      <c r="F5" s="77"/>
    </row>
    <row r="6" spans="1:7" ht="19.5" x14ac:dyDescent="0.35">
      <c r="B6" s="78" t="s">
        <v>2</v>
      </c>
      <c r="C6" s="195">
        <v>3926.2</v>
      </c>
      <c r="D6" s="196"/>
      <c r="E6" s="196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63.75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3" zoomScaleNormal="73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36.75" customHeight="1" x14ac:dyDescent="0.35">
      <c r="A2" s="193" t="s">
        <v>117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10</v>
      </c>
      <c r="D5" s="196"/>
      <c r="E5" s="196"/>
      <c r="F5" s="77"/>
    </row>
    <row r="6" spans="1:7" ht="19.5" x14ac:dyDescent="0.35">
      <c r="B6" s="78" t="s">
        <v>2</v>
      </c>
      <c r="C6" s="195">
        <v>17699.099999999999</v>
      </c>
      <c r="D6" s="196"/>
      <c r="E6" s="196"/>
      <c r="F6" s="77"/>
    </row>
    <row r="7" spans="1:7" ht="19.5" x14ac:dyDescent="0.35">
      <c r="B7" s="78" t="s">
        <v>89</v>
      </c>
      <c r="C7" s="79">
        <v>2100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730648.92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 x14ac:dyDescent="0.3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 x14ac:dyDescent="0.3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 x14ac:dyDescent="0.3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54.75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66" zoomScaleNormal="66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39" customHeight="1" x14ac:dyDescent="0.35">
      <c r="A2" s="193" t="s">
        <v>118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1</v>
      </c>
      <c r="D5" s="196"/>
      <c r="E5" s="196"/>
      <c r="F5" s="77"/>
    </row>
    <row r="6" spans="1:7" ht="19.5" x14ac:dyDescent="0.35">
      <c r="B6" s="78" t="s">
        <v>2</v>
      </c>
      <c r="C6" s="195">
        <v>3240.8</v>
      </c>
      <c r="D6" s="196"/>
      <c r="E6" s="196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877130.37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 x14ac:dyDescent="0.3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 x14ac:dyDescent="0.3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57.75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B33" sqref="B3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40.5" customHeight="1" x14ac:dyDescent="0.35">
      <c r="A2" s="193" t="s">
        <v>119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1</v>
      </c>
      <c r="D5" s="196"/>
      <c r="E5" s="196"/>
      <c r="F5" s="77"/>
    </row>
    <row r="6" spans="1:7" ht="19.5" x14ac:dyDescent="0.35">
      <c r="B6" s="78" t="s">
        <v>2</v>
      </c>
      <c r="C6" s="195">
        <v>3239.5</v>
      </c>
      <c r="D6" s="196"/>
      <c r="E6" s="196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470383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 x14ac:dyDescent="0.3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55.5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42" customHeight="1" x14ac:dyDescent="0.35">
      <c r="A2" s="193" t="s">
        <v>120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7</v>
      </c>
      <c r="D5" s="196"/>
      <c r="E5" s="196"/>
      <c r="F5" s="77"/>
    </row>
    <row r="6" spans="1:7" ht="19.5" x14ac:dyDescent="0.35">
      <c r="B6" s="78" t="s">
        <v>2</v>
      </c>
      <c r="C6" s="195">
        <v>13949.96</v>
      </c>
      <c r="D6" s="196"/>
      <c r="E6" s="196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513570.08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 x14ac:dyDescent="0.3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 x14ac:dyDescent="0.3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 x14ac:dyDescent="0.3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72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37.5" customHeight="1" x14ac:dyDescent="0.35">
      <c r="A2" s="193" t="s">
        <v>121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2</v>
      </c>
      <c r="D5" s="196"/>
      <c r="E5" s="196"/>
      <c r="F5" s="77"/>
    </row>
    <row r="6" spans="1:7" ht="19.5" x14ac:dyDescent="0.35">
      <c r="B6" s="78" t="s">
        <v>2</v>
      </c>
      <c r="C6" s="195">
        <v>3950.5</v>
      </c>
      <c r="D6" s="196"/>
      <c r="E6" s="196"/>
      <c r="F6" s="77"/>
    </row>
    <row r="7" spans="1:7" ht="19.5" x14ac:dyDescent="0.35">
      <c r="B7" s="78" t="s">
        <v>89</v>
      </c>
      <c r="C7" s="79">
        <v>420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58919.4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 x14ac:dyDescent="0.3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 x14ac:dyDescent="0.3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56.25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36" customHeight="1" x14ac:dyDescent="0.35">
      <c r="A2" s="193" t="s">
        <v>122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1</v>
      </c>
      <c r="D5" s="196"/>
      <c r="E5" s="196"/>
      <c r="F5" s="77"/>
    </row>
    <row r="6" spans="1:7" ht="19.5" x14ac:dyDescent="0.35">
      <c r="B6" s="78" t="s">
        <v>2</v>
      </c>
      <c r="C6" s="195">
        <v>3241.8</v>
      </c>
      <c r="D6" s="196"/>
      <c r="E6" s="196"/>
      <c r="F6" s="77"/>
    </row>
    <row r="7" spans="1:7" ht="19.5" x14ac:dyDescent="0.35">
      <c r="B7" s="78" t="s">
        <v>89</v>
      </c>
      <c r="C7" s="79">
        <v>370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402204.66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 x14ac:dyDescent="0.3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 x14ac:dyDescent="0.3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 x14ac:dyDescent="0.3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55.5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40.5" customHeight="1" x14ac:dyDescent="0.35">
      <c r="A2" s="193" t="s">
        <v>123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1</v>
      </c>
      <c r="D5" s="196"/>
      <c r="E5" s="196"/>
      <c r="F5" s="77"/>
    </row>
    <row r="6" spans="1:7" ht="19.5" x14ac:dyDescent="0.35">
      <c r="B6" s="78" t="s">
        <v>2</v>
      </c>
      <c r="C6" s="195">
        <v>3250.9</v>
      </c>
      <c r="D6" s="196"/>
      <c r="E6" s="196"/>
      <c r="F6" s="77"/>
    </row>
    <row r="7" spans="1:7" ht="19.5" x14ac:dyDescent="0.35">
      <c r="B7" s="78" t="s">
        <v>89</v>
      </c>
      <c r="C7" s="79">
        <v>370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1362670.02</v>
      </c>
      <c r="D9" s="106"/>
      <c r="E9" s="107"/>
      <c r="F9" s="83"/>
    </row>
    <row r="10" spans="1:7" x14ac:dyDescent="0.3">
      <c r="B10" s="87" t="s">
        <v>87</v>
      </c>
      <c r="C10" s="88">
        <v>7.5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 x14ac:dyDescent="0.3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 x14ac:dyDescent="0.3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51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37.5" customHeight="1" x14ac:dyDescent="0.35">
      <c r="A2" s="193" t="s">
        <v>124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1</v>
      </c>
      <c r="D5" s="196"/>
      <c r="E5" s="196"/>
      <c r="F5" s="77"/>
    </row>
    <row r="6" spans="1:7" ht="19.5" x14ac:dyDescent="0.35">
      <c r="B6" s="78" t="s">
        <v>2</v>
      </c>
      <c r="C6" s="195">
        <v>3252.6</v>
      </c>
      <c r="D6" s="196"/>
      <c r="E6" s="196"/>
      <c r="F6" s="77"/>
    </row>
    <row r="7" spans="1:7" ht="19.5" x14ac:dyDescent="0.35">
      <c r="B7" s="78" t="s">
        <v>89</v>
      </c>
      <c r="C7" s="79">
        <v>368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952540.02</v>
      </c>
      <c r="D9" s="106"/>
      <c r="E9" s="107"/>
      <c r="F9" s="83"/>
    </row>
    <row r="10" spans="1:7" x14ac:dyDescent="0.3">
      <c r="B10" s="87" t="s">
        <v>87</v>
      </c>
      <c r="C10" s="88">
        <v>10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 x14ac:dyDescent="0.3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 x14ac:dyDescent="0.3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 x14ac:dyDescent="0.3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 x14ac:dyDescent="0.3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51.75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40.5" customHeight="1" x14ac:dyDescent="0.35">
      <c r="A2" s="193" t="s">
        <v>125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1</v>
      </c>
      <c r="D5" s="196"/>
      <c r="E5" s="196"/>
      <c r="F5" s="77"/>
    </row>
    <row r="6" spans="1:7" ht="19.5" x14ac:dyDescent="0.35">
      <c r="B6" s="78" t="s">
        <v>2</v>
      </c>
      <c r="C6" s="195">
        <v>3248</v>
      </c>
      <c r="D6" s="196"/>
      <c r="E6" s="196"/>
      <c r="F6" s="77"/>
    </row>
    <row r="7" spans="1:7" ht="19.5" x14ac:dyDescent="0.35">
      <c r="B7" s="78" t="s">
        <v>89</v>
      </c>
      <c r="C7" s="79">
        <v>368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1138096.23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 x14ac:dyDescent="0.3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 x14ac:dyDescent="0.3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 x14ac:dyDescent="0.3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52.5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35.25" customHeight="1" x14ac:dyDescent="0.35">
      <c r="A2" s="193" t="s">
        <v>109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6</v>
      </c>
      <c r="D5" s="196"/>
      <c r="E5" s="196"/>
      <c r="F5" s="77"/>
    </row>
    <row r="6" spans="1:7" ht="19.5" x14ac:dyDescent="0.35">
      <c r="B6" s="78" t="s">
        <v>2</v>
      </c>
      <c r="C6" s="195">
        <v>11183.8</v>
      </c>
      <c r="D6" s="196"/>
      <c r="E6" s="196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64.5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38.25" customHeight="1" x14ac:dyDescent="0.35">
      <c r="A2" s="193" t="s">
        <v>126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1</v>
      </c>
      <c r="D5" s="196"/>
      <c r="E5" s="196"/>
      <c r="F5" s="77"/>
    </row>
    <row r="6" spans="1:7" ht="19.5" x14ac:dyDescent="0.35">
      <c r="B6" s="78" t="s">
        <v>2</v>
      </c>
      <c r="C6" s="195">
        <v>3254.9</v>
      </c>
      <c r="D6" s="196"/>
      <c r="E6" s="196"/>
      <c r="F6" s="77"/>
    </row>
    <row r="7" spans="1:7" ht="19.5" x14ac:dyDescent="0.35">
      <c r="B7" s="78" t="s">
        <v>89</v>
      </c>
      <c r="C7" s="79">
        <v>411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1002604.76</v>
      </c>
      <c r="D9" s="106"/>
      <c r="E9" s="107"/>
      <c r="F9" s="83"/>
    </row>
    <row r="10" spans="1:7" x14ac:dyDescent="0.3">
      <c r="B10" s="87" t="s">
        <v>87</v>
      </c>
      <c r="C10" s="88">
        <v>11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 x14ac:dyDescent="0.3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 x14ac:dyDescent="0.3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51.75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38.25" customHeight="1" x14ac:dyDescent="0.35">
      <c r="A2" s="193" t="s">
        <v>127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1</v>
      </c>
      <c r="D5" s="196"/>
      <c r="E5" s="196"/>
      <c r="F5" s="77"/>
    </row>
    <row r="6" spans="1:7" ht="19.5" x14ac:dyDescent="0.35">
      <c r="B6" s="78" t="s">
        <v>2</v>
      </c>
      <c r="C6" s="195">
        <v>3254</v>
      </c>
      <c r="D6" s="196"/>
      <c r="E6" s="196"/>
      <c r="F6" s="77"/>
    </row>
    <row r="7" spans="1:7" ht="19.5" x14ac:dyDescent="0.35">
      <c r="B7" s="78" t="s">
        <v>89</v>
      </c>
      <c r="C7" s="79">
        <v>411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1623157.48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 x14ac:dyDescent="0.3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 x14ac:dyDescent="0.3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 x14ac:dyDescent="0.3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54.75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topLeftCell="A28" zoomScale="77" zoomScaleNormal="77" workbookViewId="0">
      <selection activeCell="J9" sqref="J9"/>
    </sheetView>
  </sheetViews>
  <sheetFormatPr defaultColWidth="8.85546875" defaultRowHeight="18.75" x14ac:dyDescent="0.3"/>
  <cols>
    <col min="1" max="1" width="5" style="72" customWidth="1"/>
    <col min="2" max="2" width="69.7109375" style="72" customWidth="1"/>
    <col min="3" max="3" width="13.7109375" style="72" customWidth="1"/>
    <col min="4" max="4" width="11.5703125" style="72" customWidth="1"/>
    <col min="5" max="5" width="15.140625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 x14ac:dyDescent="0.3">
      <c r="E1" s="139" t="s">
        <v>41</v>
      </c>
    </row>
    <row r="2" spans="1:5" ht="35.25" customHeight="1" x14ac:dyDescent="0.35">
      <c r="A2" s="193" t="s">
        <v>143</v>
      </c>
      <c r="B2" s="193"/>
      <c r="C2" s="193"/>
      <c r="D2" s="193"/>
      <c r="E2" s="193"/>
    </row>
    <row r="3" spans="1:5" ht="19.5" x14ac:dyDescent="0.35">
      <c r="B3" s="109"/>
      <c r="C3" s="110"/>
      <c r="D3" s="110"/>
      <c r="E3" s="110"/>
    </row>
    <row r="4" spans="1:5" ht="19.5" x14ac:dyDescent="0.35">
      <c r="B4" s="73" t="s">
        <v>0</v>
      </c>
      <c r="C4" s="194" t="s">
        <v>110</v>
      </c>
      <c r="D4" s="180"/>
      <c r="E4" s="180"/>
    </row>
    <row r="5" spans="1:5" ht="19.5" x14ac:dyDescent="0.35">
      <c r="B5" s="73" t="s">
        <v>1</v>
      </c>
      <c r="C5" s="195">
        <v>1</v>
      </c>
      <c r="D5" s="196"/>
      <c r="E5" s="196"/>
    </row>
    <row r="6" spans="1:5" ht="19.5" x14ac:dyDescent="0.35">
      <c r="B6" s="78" t="s">
        <v>2</v>
      </c>
      <c r="C6" s="195">
        <v>3282.8</v>
      </c>
      <c r="D6" s="196"/>
      <c r="E6" s="196"/>
    </row>
    <row r="7" spans="1:5" ht="19.5" x14ac:dyDescent="0.35">
      <c r="B7" s="78" t="s">
        <v>89</v>
      </c>
      <c r="C7" s="79">
        <v>420</v>
      </c>
      <c r="D7" s="80"/>
      <c r="E7" s="81"/>
    </row>
    <row r="8" spans="1:5" ht="39" x14ac:dyDescent="0.3">
      <c r="B8" s="98" t="s">
        <v>96</v>
      </c>
      <c r="C8" s="189"/>
      <c r="D8" s="190"/>
      <c r="E8" s="191"/>
    </row>
    <row r="9" spans="1:5" ht="19.5" x14ac:dyDescent="0.3">
      <c r="B9" s="108" t="s">
        <v>91</v>
      </c>
      <c r="C9" s="105">
        <v>300243.21000000002</v>
      </c>
      <c r="D9" s="106"/>
      <c r="E9" s="107"/>
    </row>
    <row r="10" spans="1:5" x14ac:dyDescent="0.3">
      <c r="B10" s="87" t="s">
        <v>87</v>
      </c>
      <c r="C10" s="88">
        <v>8.5</v>
      </c>
      <c r="D10" s="66"/>
      <c r="E10" s="46"/>
    </row>
    <row r="11" spans="1:5" x14ac:dyDescent="0.3">
      <c r="B11" s="87" t="s">
        <v>93</v>
      </c>
      <c r="C11" s="88">
        <f>D44*12</f>
        <v>15048</v>
      </c>
      <c r="D11" s="66"/>
      <c r="E11" s="46"/>
    </row>
    <row r="12" spans="1:5" x14ac:dyDescent="0.3">
      <c r="B12" s="87" t="s">
        <v>88</v>
      </c>
      <c r="C12" s="89">
        <f>C6*C10*12</f>
        <v>334845.60000000003</v>
      </c>
      <c r="D12" s="66">
        <f>C12/12</f>
        <v>27903.800000000003</v>
      </c>
      <c r="E12" s="46"/>
    </row>
    <row r="13" spans="1:5" x14ac:dyDescent="0.3">
      <c r="A13" s="178"/>
      <c r="B13" s="179"/>
      <c r="C13" s="179"/>
      <c r="D13" s="179"/>
      <c r="E13" s="180"/>
    </row>
    <row r="14" spans="1:5" x14ac:dyDescent="0.3">
      <c r="A14" s="111"/>
      <c r="B14" s="112"/>
      <c r="C14" s="112"/>
      <c r="D14" s="113"/>
      <c r="E14" s="114"/>
    </row>
    <row r="15" spans="1:5" ht="18.75" customHeight="1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</row>
    <row r="16" spans="1:5" ht="75" x14ac:dyDescent="0.3">
      <c r="A16" s="182"/>
      <c r="B16" s="154"/>
      <c r="C16" s="184"/>
      <c r="D16" s="116" t="s">
        <v>6</v>
      </c>
      <c r="E16" s="116" t="s">
        <v>42</v>
      </c>
    </row>
    <row r="17" spans="1:6" x14ac:dyDescent="0.3">
      <c r="A17" s="117" t="s">
        <v>7</v>
      </c>
      <c r="B17" s="13" t="s">
        <v>31</v>
      </c>
      <c r="C17" s="15">
        <f>D17*C6</f>
        <v>18514.991999999998</v>
      </c>
      <c r="D17" s="15">
        <v>5.64</v>
      </c>
      <c r="E17" s="15">
        <f>C17*12</f>
        <v>222179.90399999998</v>
      </c>
    </row>
    <row r="18" spans="1:6" x14ac:dyDescent="0.3">
      <c r="A18" s="100" t="s">
        <v>10</v>
      </c>
      <c r="B18" s="18" t="s">
        <v>11</v>
      </c>
      <c r="C18" s="15">
        <f>0.67*C6</f>
        <v>2199.4760000000001</v>
      </c>
      <c r="D18" s="15">
        <v>0.67</v>
      </c>
      <c r="E18" s="15">
        <f>C18*12</f>
        <v>26393.712</v>
      </c>
    </row>
    <row r="19" spans="1:6" x14ac:dyDescent="0.3">
      <c r="A19" s="100" t="s">
        <v>12</v>
      </c>
      <c r="B19" s="18" t="s">
        <v>33</v>
      </c>
      <c r="C19" s="15">
        <v>1350</v>
      </c>
      <c r="D19" s="15">
        <f>C19/C6</f>
        <v>0.41123431217253564</v>
      </c>
      <c r="E19" s="15">
        <f>C19*12</f>
        <v>16200</v>
      </c>
    </row>
    <row r="20" spans="1:6" x14ac:dyDescent="0.3">
      <c r="A20" s="118" t="s">
        <v>13</v>
      </c>
      <c r="B20" s="46" t="s">
        <v>58</v>
      </c>
      <c r="C20" s="15">
        <f>E20/12</f>
        <v>27.75</v>
      </c>
      <c r="D20" s="15">
        <f>C20/C6</f>
        <v>8.4531497502132319E-3</v>
      </c>
      <c r="E20" s="3">
        <v>333</v>
      </c>
    </row>
    <row r="21" spans="1:6" x14ac:dyDescent="0.3">
      <c r="A21" s="118" t="s">
        <v>14</v>
      </c>
      <c r="B21" s="1" t="s">
        <v>38</v>
      </c>
      <c r="C21" s="15">
        <f t="shared" ref="C21" si="0">E21/12</f>
        <v>82.25</v>
      </c>
      <c r="D21" s="54">
        <f>C21/C6</f>
        <v>2.5054831241623002E-2</v>
      </c>
      <c r="E21" s="15">
        <f>C7*2.35</f>
        <v>987</v>
      </c>
    </row>
    <row r="22" spans="1:6" x14ac:dyDescent="0.3">
      <c r="A22" s="118" t="s">
        <v>45</v>
      </c>
      <c r="B22" s="1" t="s">
        <v>85</v>
      </c>
      <c r="C22" s="15">
        <f>E22/12</f>
        <v>56.70000000000001</v>
      </c>
      <c r="D22" s="54">
        <f>C22/C6</f>
        <v>1.7271841111246498E-2</v>
      </c>
      <c r="E22" s="15">
        <f>C7*1.62</f>
        <v>680.40000000000009</v>
      </c>
    </row>
    <row r="23" spans="1:6" s="119" customFormat="1" x14ac:dyDescent="0.3">
      <c r="A23" s="118" t="s">
        <v>131</v>
      </c>
      <c r="B23" s="1" t="s">
        <v>37</v>
      </c>
      <c r="C23" s="15">
        <f>C12*12%/12</f>
        <v>3348.4560000000001</v>
      </c>
      <c r="D23" s="15">
        <f>C23/C6</f>
        <v>1.02</v>
      </c>
      <c r="E23" s="3">
        <f>C12*12%</f>
        <v>40181.472000000002</v>
      </c>
    </row>
    <row r="24" spans="1:6" ht="37.5" x14ac:dyDescent="0.3">
      <c r="A24" s="118" t="s">
        <v>132</v>
      </c>
      <c r="B24" s="1" t="s">
        <v>83</v>
      </c>
      <c r="C24" s="15">
        <f>C12*0.9%/12</f>
        <v>251.13420000000005</v>
      </c>
      <c r="D24" s="15">
        <f>C24/C6</f>
        <v>7.6500000000000012E-2</v>
      </c>
      <c r="E24" s="3">
        <f>C12*0.9%</f>
        <v>3013.6104000000005</v>
      </c>
    </row>
    <row r="25" spans="1:6" s="119" customFormat="1" x14ac:dyDescent="0.3">
      <c r="A25" s="118" t="s">
        <v>133</v>
      </c>
      <c r="B25" s="1" t="s">
        <v>84</v>
      </c>
      <c r="C25" s="15">
        <f>C12*2.5%/12</f>
        <v>697.59500000000014</v>
      </c>
      <c r="D25" s="15">
        <f>C25/C6</f>
        <v>0.21250000000000002</v>
      </c>
      <c r="E25" s="3">
        <f>C25*12</f>
        <v>8371.1400000000012</v>
      </c>
    </row>
    <row r="26" spans="1:6" s="121" customFormat="1" x14ac:dyDescent="0.3">
      <c r="A26" s="118" t="s">
        <v>134</v>
      </c>
      <c r="B26" s="48" t="s">
        <v>108</v>
      </c>
      <c r="C26" s="49">
        <f>E26/12</f>
        <v>250.20267500000003</v>
      </c>
      <c r="D26" s="49">
        <f>E26/C6/12</f>
        <v>7.6216240709150729E-2</v>
      </c>
      <c r="E26" s="50">
        <f>C9*1%</f>
        <v>3002.4321000000004</v>
      </c>
    </row>
    <row r="27" spans="1:6" s="123" customFormat="1" x14ac:dyDescent="0.3">
      <c r="A27" s="122"/>
      <c r="B27" s="66" t="s">
        <v>135</v>
      </c>
      <c r="C27" s="14">
        <f>SUM(C17:C26)</f>
        <v>26778.555874999998</v>
      </c>
      <c r="D27" s="14">
        <f>SUM(D17:D26)</f>
        <v>8.1572303749847688</v>
      </c>
      <c r="E27" s="14">
        <f>SUM(E17:E26)</f>
        <v>321342.67050000001</v>
      </c>
    </row>
    <row r="28" spans="1:6" ht="37.5" x14ac:dyDescent="0.3">
      <c r="A28" s="118" t="s">
        <v>142</v>
      </c>
      <c r="B28" s="90" t="s">
        <v>94</v>
      </c>
      <c r="C28" s="134">
        <f>E28/12</f>
        <v>1125.2441250000022</v>
      </c>
      <c r="D28" s="134">
        <f>C28/C6</f>
        <v>0.34276962501523156</v>
      </c>
      <c r="E28" s="134">
        <f>C12-E27</f>
        <v>13502.929500000027</v>
      </c>
    </row>
    <row r="29" spans="1:6" x14ac:dyDescent="0.3">
      <c r="A29" s="120" t="s">
        <v>151</v>
      </c>
      <c r="B29" s="48" t="s">
        <v>140</v>
      </c>
      <c r="C29" s="15">
        <f t="shared" ref="C29:C30" si="1">E29/12</f>
        <v>416.41666666666669</v>
      </c>
      <c r="D29" s="54">
        <f>C29/C6</f>
        <v>0.12684801592136793</v>
      </c>
      <c r="E29" s="50">
        <v>4997</v>
      </c>
    </row>
    <row r="30" spans="1:6" x14ac:dyDescent="0.3">
      <c r="A30" s="120" t="s">
        <v>152</v>
      </c>
      <c r="B30" s="1" t="s">
        <v>146</v>
      </c>
      <c r="C30" s="15">
        <f t="shared" si="1"/>
        <v>583.33333333333337</v>
      </c>
      <c r="D30" s="54">
        <f>C30/C6</f>
        <v>0.17769383859307095</v>
      </c>
      <c r="E30" s="3">
        <v>7000</v>
      </c>
    </row>
    <row r="31" spans="1:6" x14ac:dyDescent="0.3">
      <c r="A31" s="100"/>
      <c r="B31" s="22" t="s">
        <v>136</v>
      </c>
      <c r="C31" s="14">
        <f>SUM(C29:C30)</f>
        <v>999.75</v>
      </c>
      <c r="D31" s="14">
        <f>SUM(D29:D30)</f>
        <v>0.30454185451443888</v>
      </c>
      <c r="E31" s="14">
        <f>SUM(E29:E30)</f>
        <v>11997</v>
      </c>
      <c r="F31" s="135"/>
    </row>
    <row r="32" spans="1:6" x14ac:dyDescent="0.3">
      <c r="A32" s="120"/>
      <c r="B32" s="141" t="s">
        <v>139</v>
      </c>
      <c r="C32" s="134">
        <f>E32/12</f>
        <v>32032.083333333332</v>
      </c>
      <c r="D32" s="134">
        <f>C32/C6</f>
        <v>9.7575494496567963</v>
      </c>
      <c r="E32" s="134">
        <v>384385</v>
      </c>
    </row>
    <row r="33" spans="1:5" x14ac:dyDescent="0.3">
      <c r="A33" s="120" t="s">
        <v>153</v>
      </c>
      <c r="B33" s="48" t="s">
        <v>144</v>
      </c>
      <c r="C33" s="142">
        <f>E33/12</f>
        <v>3583.3333333333335</v>
      </c>
      <c r="D33" s="142">
        <f>C33/C6</f>
        <v>1.0915478656431501</v>
      </c>
      <c r="E33" s="142">
        <v>43000</v>
      </c>
    </row>
    <row r="34" spans="1:5" x14ac:dyDescent="0.3">
      <c r="A34" s="120" t="s">
        <v>154</v>
      </c>
      <c r="B34" s="140" t="s">
        <v>150</v>
      </c>
      <c r="C34" s="142">
        <f t="shared" ref="C34:C40" si="2">E34/12</f>
        <v>1436.6666666666667</v>
      </c>
      <c r="D34" s="142">
        <f>C34/C6</f>
        <v>0.43763453962064902</v>
      </c>
      <c r="E34" s="142">
        <v>17240</v>
      </c>
    </row>
    <row r="35" spans="1:5" x14ac:dyDescent="0.3">
      <c r="A35" s="120" t="s">
        <v>155</v>
      </c>
      <c r="B35" s="18" t="s">
        <v>163</v>
      </c>
      <c r="C35" s="142">
        <f t="shared" si="2"/>
        <v>2083.3333333333335</v>
      </c>
      <c r="D35" s="142">
        <f>C35/C6</f>
        <v>0.63462085211811059</v>
      </c>
      <c r="E35" s="142">
        <v>25000</v>
      </c>
    </row>
    <row r="36" spans="1:5" x14ac:dyDescent="0.3">
      <c r="A36" s="120" t="s">
        <v>160</v>
      </c>
      <c r="B36" s="1" t="s">
        <v>156</v>
      </c>
      <c r="C36" s="142">
        <f t="shared" si="2"/>
        <v>2333.3333333333335</v>
      </c>
      <c r="D36" s="142">
        <f>C36/C6</f>
        <v>0.71077535437228379</v>
      </c>
      <c r="E36" s="142">
        <v>28000</v>
      </c>
    </row>
    <row r="37" spans="1:5" x14ac:dyDescent="0.3">
      <c r="A37" s="120" t="s">
        <v>161</v>
      </c>
      <c r="B37" s="18" t="s">
        <v>157</v>
      </c>
      <c r="C37" s="142">
        <f t="shared" si="2"/>
        <v>833.33333333333337</v>
      </c>
      <c r="D37" s="142">
        <f>C37/C6</f>
        <v>0.25384834084724422</v>
      </c>
      <c r="E37" s="142">
        <v>10000</v>
      </c>
    </row>
    <row r="38" spans="1:5" x14ac:dyDescent="0.3">
      <c r="A38" s="120" t="s">
        <v>147</v>
      </c>
      <c r="B38" s="18" t="s">
        <v>158</v>
      </c>
      <c r="C38" s="142">
        <f t="shared" si="2"/>
        <v>1666.6666666666667</v>
      </c>
      <c r="D38" s="142">
        <f>C38/C6</f>
        <v>0.50769668169448845</v>
      </c>
      <c r="E38" s="142">
        <v>20000</v>
      </c>
    </row>
    <row r="39" spans="1:5" x14ac:dyDescent="0.3">
      <c r="A39" s="120" t="s">
        <v>148</v>
      </c>
      <c r="B39" s="18" t="s">
        <v>159</v>
      </c>
      <c r="C39" s="142">
        <f t="shared" si="2"/>
        <v>5833.333333333333</v>
      </c>
      <c r="D39" s="142">
        <f>C39/C6</f>
        <v>1.7769383859307093</v>
      </c>
      <c r="E39" s="142">
        <v>70000</v>
      </c>
    </row>
    <row r="40" spans="1:5" x14ac:dyDescent="0.3">
      <c r="A40" s="120" t="s">
        <v>149</v>
      </c>
      <c r="B40" s="18" t="s">
        <v>162</v>
      </c>
      <c r="C40" s="142">
        <f t="shared" si="2"/>
        <v>83.333333333333329</v>
      </c>
      <c r="D40" s="142">
        <f>C40/C6</f>
        <v>2.538483408472442E-2</v>
      </c>
      <c r="E40" s="142">
        <v>1000</v>
      </c>
    </row>
    <row r="41" spans="1:5" ht="18" customHeight="1" x14ac:dyDescent="0.3">
      <c r="A41" s="18" t="s">
        <v>141</v>
      </c>
      <c r="B41" s="46" t="s">
        <v>145</v>
      </c>
      <c r="C41" s="15">
        <f>E41/12</f>
        <v>1250</v>
      </c>
      <c r="D41" s="54">
        <f>C41/C6</f>
        <v>0.38077251127086631</v>
      </c>
      <c r="E41" s="15">
        <v>15000</v>
      </c>
    </row>
    <row r="42" spans="1:5" ht="33" customHeight="1" x14ac:dyDescent="0.3">
      <c r="A42" s="100"/>
      <c r="B42" s="143" t="s">
        <v>137</v>
      </c>
      <c r="C42" s="170"/>
      <c r="D42" s="136">
        <f>D27+D31</f>
        <v>8.461772229499207</v>
      </c>
      <c r="E42" s="133"/>
    </row>
    <row r="43" spans="1:5" x14ac:dyDescent="0.3">
      <c r="A43" s="126"/>
      <c r="B43" s="126"/>
      <c r="C43" s="127"/>
      <c r="D43" s="26"/>
      <c r="E43" s="127"/>
    </row>
    <row r="44" spans="1:5" ht="42" customHeight="1" x14ac:dyDescent="0.3">
      <c r="A44" s="126"/>
      <c r="B44" s="137" t="s">
        <v>138</v>
      </c>
      <c r="C44" s="138">
        <v>1425</v>
      </c>
      <c r="D44" s="138">
        <f>C44/100*88</f>
        <v>1254</v>
      </c>
      <c r="E44" s="26"/>
    </row>
    <row r="45" spans="1:5" x14ac:dyDescent="0.3">
      <c r="A45" s="126"/>
      <c r="B45" s="126"/>
      <c r="C45" s="127"/>
      <c r="D45" s="127"/>
      <c r="E45" s="127"/>
    </row>
    <row r="46" spans="1:5" x14ac:dyDescent="0.3">
      <c r="A46" s="128"/>
      <c r="B46" s="207" t="s">
        <v>95</v>
      </c>
      <c r="C46" s="208"/>
      <c r="D46" s="208"/>
      <c r="E46" s="209"/>
    </row>
    <row r="47" spans="1:5" ht="40.5" customHeight="1" x14ac:dyDescent="0.3">
      <c r="A47" s="128"/>
      <c r="B47" s="210"/>
      <c r="C47" s="211"/>
      <c r="D47" s="211"/>
      <c r="E47" s="212"/>
    </row>
    <row r="48" spans="1:5" ht="46.5" customHeight="1" x14ac:dyDescent="0.3">
      <c r="A48" s="57" t="s">
        <v>39</v>
      </c>
      <c r="B48" s="57"/>
      <c r="C48" s="131"/>
      <c r="D48" s="57"/>
      <c r="E48" s="129"/>
    </row>
    <row r="49" spans="1:5" x14ac:dyDescent="0.3">
      <c r="A49" s="126"/>
      <c r="B49" s="126"/>
      <c r="C49" s="131"/>
      <c r="D49" s="127"/>
      <c r="E49" s="127"/>
    </row>
    <row r="50" spans="1:5" x14ac:dyDescent="0.3">
      <c r="A50" s="132"/>
      <c r="B50" s="132"/>
      <c r="C50" s="131"/>
      <c r="D50" s="131"/>
      <c r="E50" s="131"/>
    </row>
    <row r="51" spans="1:5" x14ac:dyDescent="0.3">
      <c r="A51" s="132"/>
      <c r="B51" s="132"/>
      <c r="C51" s="131"/>
      <c r="D51" s="131"/>
      <c r="E51" s="131"/>
    </row>
    <row r="52" spans="1:5" x14ac:dyDescent="0.3">
      <c r="A52" s="132"/>
      <c r="B52" s="132"/>
      <c r="C52" s="131"/>
      <c r="D52" s="131"/>
      <c r="E52" s="131"/>
    </row>
    <row r="53" spans="1:5" x14ac:dyDescent="0.3">
      <c r="A53" s="132"/>
      <c r="B53" s="132"/>
      <c r="C53" s="131"/>
      <c r="D53" s="131"/>
      <c r="E53" s="131"/>
    </row>
    <row r="54" spans="1:5" x14ac:dyDescent="0.3">
      <c r="A54" s="132"/>
      <c r="B54" s="132"/>
      <c r="C54" s="131"/>
      <c r="D54" s="131"/>
      <c r="E54" s="131"/>
    </row>
    <row r="55" spans="1:5" s="75" customFormat="1" x14ac:dyDescent="0.3">
      <c r="A55" s="132"/>
      <c r="B55" s="132"/>
      <c r="C55" s="131"/>
      <c r="D55" s="131"/>
      <c r="E55" s="131"/>
    </row>
    <row r="56" spans="1:5" s="75" customFormat="1" x14ac:dyDescent="0.3">
      <c r="A56" s="132"/>
      <c r="B56" s="132"/>
      <c r="C56" s="131"/>
      <c r="D56" s="131"/>
      <c r="E56" s="131"/>
    </row>
    <row r="57" spans="1:5" s="75" customFormat="1" x14ac:dyDescent="0.3">
      <c r="A57" s="132"/>
      <c r="B57" s="132"/>
      <c r="C57" s="131"/>
      <c r="D57" s="131"/>
      <c r="E57" s="131"/>
    </row>
    <row r="58" spans="1:5" s="75" customFormat="1" x14ac:dyDescent="0.3">
      <c r="A58" s="132"/>
      <c r="B58" s="132"/>
      <c r="C58" s="131"/>
      <c r="D58" s="131"/>
      <c r="E58" s="131"/>
    </row>
    <row r="59" spans="1:5" s="75" customFormat="1" x14ac:dyDescent="0.3">
      <c r="A59" s="132"/>
      <c r="B59" s="132"/>
      <c r="C59" s="131"/>
      <c r="D59" s="131"/>
      <c r="E59" s="131"/>
    </row>
    <row r="60" spans="1:5" s="75" customFormat="1" x14ac:dyDescent="0.3">
      <c r="A60" s="132"/>
      <c r="B60" s="132"/>
      <c r="C60" s="131"/>
      <c r="D60" s="131"/>
      <c r="E60" s="131"/>
    </row>
    <row r="61" spans="1:5" s="75" customFormat="1" x14ac:dyDescent="0.3">
      <c r="A61" s="72"/>
      <c r="B61" s="72"/>
      <c r="C61" s="131"/>
      <c r="D61" s="131"/>
      <c r="E61" s="131"/>
    </row>
    <row r="62" spans="1:5" s="75" customFormat="1" x14ac:dyDescent="0.3">
      <c r="A62" s="72"/>
      <c r="B62" s="72"/>
      <c r="C62" s="131"/>
      <c r="D62" s="131"/>
      <c r="E62" s="131"/>
    </row>
    <row r="63" spans="1:5" s="75" customFormat="1" x14ac:dyDescent="0.3">
      <c r="A63" s="72"/>
      <c r="B63" s="72"/>
      <c r="C63" s="131"/>
      <c r="D63" s="131"/>
      <c r="E63" s="131"/>
    </row>
    <row r="64" spans="1:5" s="75" customFormat="1" x14ac:dyDescent="0.3">
      <c r="A64" s="72"/>
      <c r="B64" s="72"/>
      <c r="C64" s="131"/>
      <c r="D64" s="131"/>
      <c r="E64" s="131"/>
    </row>
    <row r="65" spans="1:5" s="75" customFormat="1" x14ac:dyDescent="0.3">
      <c r="A65" s="72"/>
      <c r="B65" s="72"/>
      <c r="C65" s="131"/>
      <c r="D65" s="131"/>
      <c r="E65" s="131"/>
    </row>
    <row r="66" spans="1:5" s="75" customFormat="1" x14ac:dyDescent="0.3">
      <c r="A66" s="72"/>
      <c r="B66" s="72"/>
      <c r="C66" s="131"/>
      <c r="D66" s="131"/>
      <c r="E66" s="131"/>
    </row>
    <row r="67" spans="1:5" s="75" customFormat="1" x14ac:dyDescent="0.3">
      <c r="A67" s="72"/>
      <c r="B67" s="72"/>
      <c r="C67" s="131"/>
      <c r="D67" s="131"/>
      <c r="E67" s="131"/>
    </row>
    <row r="68" spans="1:5" s="75" customFormat="1" x14ac:dyDescent="0.3">
      <c r="A68" s="72"/>
      <c r="B68" s="72"/>
      <c r="C68" s="131"/>
      <c r="D68" s="131"/>
      <c r="E68" s="131"/>
    </row>
    <row r="69" spans="1:5" s="75" customFormat="1" x14ac:dyDescent="0.3">
      <c r="A69" s="72"/>
      <c r="B69" s="72"/>
      <c r="C69" s="131"/>
      <c r="D69" s="131"/>
      <c r="E69" s="131"/>
    </row>
    <row r="70" spans="1:5" s="75" customFormat="1" x14ac:dyDescent="0.3">
      <c r="A70" s="72"/>
      <c r="B70" s="72"/>
      <c r="C70" s="131"/>
      <c r="D70" s="131"/>
      <c r="E70" s="131"/>
    </row>
    <row r="71" spans="1:5" s="75" customFormat="1" x14ac:dyDescent="0.3">
      <c r="A71" s="72"/>
      <c r="B71" s="72"/>
      <c r="C71" s="131"/>
      <c r="D71" s="131"/>
      <c r="E71" s="131"/>
    </row>
    <row r="72" spans="1:5" s="75" customFormat="1" x14ac:dyDescent="0.3">
      <c r="A72" s="72"/>
      <c r="B72" s="72"/>
      <c r="C72" s="131"/>
      <c r="D72" s="131"/>
      <c r="E72" s="131"/>
    </row>
    <row r="73" spans="1:5" s="75" customFormat="1" x14ac:dyDescent="0.3">
      <c r="A73" s="72"/>
      <c r="B73" s="72"/>
      <c r="C73" s="131"/>
      <c r="D73" s="131"/>
      <c r="E73" s="131"/>
    </row>
    <row r="74" spans="1:5" s="75" customFormat="1" x14ac:dyDescent="0.3">
      <c r="A74" s="72"/>
      <c r="B74" s="72"/>
      <c r="C74" s="131"/>
      <c r="D74" s="131"/>
      <c r="E74" s="131"/>
    </row>
    <row r="75" spans="1:5" s="75" customFormat="1" x14ac:dyDescent="0.3">
      <c r="A75" s="72"/>
      <c r="B75" s="72"/>
      <c r="C75" s="131"/>
      <c r="D75" s="131"/>
      <c r="E75" s="131"/>
    </row>
    <row r="76" spans="1:5" s="75" customFormat="1" x14ac:dyDescent="0.3">
      <c r="A76" s="72"/>
      <c r="B76" s="72"/>
      <c r="C76" s="131"/>
      <c r="D76" s="131"/>
      <c r="E76" s="131"/>
    </row>
    <row r="77" spans="1:5" s="75" customFormat="1" x14ac:dyDescent="0.3">
      <c r="A77" s="72"/>
      <c r="B77" s="72"/>
      <c r="C77" s="131"/>
      <c r="D77" s="131"/>
      <c r="E77" s="131"/>
    </row>
    <row r="78" spans="1:5" s="75" customFormat="1" x14ac:dyDescent="0.3">
      <c r="A78" s="72"/>
      <c r="B78" s="72"/>
      <c r="C78" s="131"/>
      <c r="D78" s="131"/>
      <c r="E78" s="131"/>
    </row>
    <row r="79" spans="1:5" s="75" customFormat="1" x14ac:dyDescent="0.3">
      <c r="A79" s="72"/>
      <c r="B79" s="72"/>
      <c r="C79" s="131"/>
      <c r="D79" s="131"/>
      <c r="E79" s="131"/>
    </row>
    <row r="80" spans="1:5" s="75" customFormat="1" x14ac:dyDescent="0.3">
      <c r="A80" s="72"/>
      <c r="B80" s="72"/>
      <c r="C80" s="131"/>
      <c r="D80" s="131"/>
      <c r="E80" s="131"/>
    </row>
    <row r="81" spans="1:5" s="75" customFormat="1" x14ac:dyDescent="0.3">
      <c r="A81" s="72"/>
      <c r="B81" s="72"/>
      <c r="C81" s="131"/>
      <c r="D81" s="131"/>
      <c r="E81" s="131"/>
    </row>
    <row r="82" spans="1:5" s="75" customFormat="1" x14ac:dyDescent="0.3">
      <c r="A82" s="72"/>
      <c r="B82" s="72"/>
      <c r="C82" s="131"/>
      <c r="D82" s="131"/>
      <c r="E82" s="131"/>
    </row>
    <row r="83" spans="1:5" s="75" customFormat="1" x14ac:dyDescent="0.3">
      <c r="A83" s="72"/>
      <c r="B83" s="72"/>
      <c r="C83" s="131"/>
      <c r="D83" s="131"/>
      <c r="E83" s="131"/>
    </row>
    <row r="84" spans="1:5" s="75" customFormat="1" x14ac:dyDescent="0.3">
      <c r="A84" s="72"/>
      <c r="B84" s="72"/>
      <c r="C84" s="131"/>
      <c r="D84" s="131"/>
      <c r="E84" s="131"/>
    </row>
    <row r="85" spans="1:5" s="75" customFormat="1" x14ac:dyDescent="0.3">
      <c r="A85" s="72"/>
      <c r="B85" s="72"/>
      <c r="C85" s="131"/>
      <c r="D85" s="131"/>
      <c r="E85" s="131"/>
    </row>
    <row r="86" spans="1:5" s="75" customFormat="1" x14ac:dyDescent="0.3">
      <c r="A86" s="72"/>
      <c r="B86" s="72"/>
      <c r="C86" s="131"/>
      <c r="D86" s="131"/>
      <c r="E86" s="131"/>
    </row>
    <row r="87" spans="1:5" s="75" customFormat="1" x14ac:dyDescent="0.3">
      <c r="A87" s="72"/>
      <c r="B87" s="72"/>
      <c r="C87" s="131"/>
      <c r="D87" s="131"/>
      <c r="E87" s="131"/>
    </row>
    <row r="88" spans="1:5" s="75" customFormat="1" x14ac:dyDescent="0.3">
      <c r="A88" s="72"/>
      <c r="B88" s="72"/>
      <c r="C88" s="131"/>
      <c r="D88" s="131"/>
      <c r="E88" s="131"/>
    </row>
    <row r="89" spans="1:5" s="75" customFormat="1" x14ac:dyDescent="0.3">
      <c r="A89" s="72"/>
      <c r="B89" s="72"/>
      <c r="C89" s="131"/>
      <c r="D89" s="131"/>
      <c r="E89" s="131"/>
    </row>
    <row r="90" spans="1:5" s="75" customFormat="1" x14ac:dyDescent="0.3">
      <c r="A90" s="72"/>
      <c r="B90" s="72"/>
      <c r="C90" s="131"/>
      <c r="D90" s="131"/>
      <c r="E90" s="131"/>
    </row>
    <row r="91" spans="1:5" s="75" customFormat="1" x14ac:dyDescent="0.3">
      <c r="A91" s="72"/>
      <c r="B91" s="72"/>
      <c r="C91" s="131"/>
      <c r="D91" s="131"/>
      <c r="E91" s="131"/>
    </row>
    <row r="92" spans="1:5" s="75" customFormat="1" x14ac:dyDescent="0.3">
      <c r="A92" s="72"/>
      <c r="B92" s="72"/>
      <c r="C92" s="72"/>
      <c r="D92" s="131"/>
      <c r="E92" s="131"/>
    </row>
    <row r="93" spans="1:5" s="75" customFormat="1" x14ac:dyDescent="0.3">
      <c r="A93" s="72"/>
      <c r="B93" s="72"/>
      <c r="C93" s="72"/>
      <c r="D93" s="131"/>
      <c r="E93" s="131"/>
    </row>
    <row r="94" spans="1:5" s="75" customFormat="1" x14ac:dyDescent="0.3">
      <c r="A94" s="72"/>
      <c r="B94" s="72"/>
      <c r="C94" s="72"/>
      <c r="D94" s="131"/>
      <c r="E94" s="131"/>
    </row>
    <row r="95" spans="1:5" s="75" customFormat="1" x14ac:dyDescent="0.3">
      <c r="A95" s="72"/>
      <c r="B95" s="72"/>
      <c r="C95" s="72"/>
      <c r="D95" s="131"/>
      <c r="E95" s="131"/>
    </row>
    <row r="96" spans="1:5" s="75" customFormat="1" x14ac:dyDescent="0.3">
      <c r="A96" s="72"/>
      <c r="B96" s="72"/>
      <c r="C96" s="72"/>
      <c r="D96" s="131"/>
      <c r="E96" s="131"/>
    </row>
  </sheetData>
  <mergeCells count="12">
    <mergeCell ref="C8:E8"/>
    <mergeCell ref="A2:E2"/>
    <mergeCell ref="C4:E4"/>
    <mergeCell ref="C5:E5"/>
    <mergeCell ref="C6:E6"/>
    <mergeCell ref="B42:C42"/>
    <mergeCell ref="B46:E47"/>
    <mergeCell ref="A13:E13"/>
    <mergeCell ref="A15:A16"/>
    <mergeCell ref="B15:B16"/>
    <mergeCell ref="C15:C16"/>
    <mergeCell ref="D15:E15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4" zoomScaleNormal="74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40.5" customHeight="1" x14ac:dyDescent="0.35">
      <c r="A2" s="193" t="s">
        <v>128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9</v>
      </c>
      <c r="D5" s="196"/>
      <c r="E5" s="196"/>
      <c r="F5" s="77"/>
    </row>
    <row r="6" spans="1:7" ht="19.5" x14ac:dyDescent="0.35">
      <c r="B6" s="78" t="s">
        <v>2</v>
      </c>
      <c r="C6" s="195">
        <v>17806.240000000002</v>
      </c>
      <c r="D6" s="196"/>
      <c r="E6" s="196"/>
      <c r="F6" s="77"/>
    </row>
    <row r="7" spans="1:7" ht="19.5" x14ac:dyDescent="0.35">
      <c r="B7" s="78" t="s">
        <v>89</v>
      </c>
      <c r="C7" s="79">
        <v>1967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2038487.42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 x14ac:dyDescent="0.3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 x14ac:dyDescent="0.3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4" zoomScaleNormal="74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36.75" customHeight="1" x14ac:dyDescent="0.35">
      <c r="A2" s="193" t="s">
        <v>129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9</v>
      </c>
      <c r="D5" s="196"/>
      <c r="E5" s="196"/>
      <c r="F5" s="77"/>
    </row>
    <row r="6" spans="1:7" ht="19.5" x14ac:dyDescent="0.35">
      <c r="B6" s="78" t="s">
        <v>2</v>
      </c>
      <c r="C6" s="195">
        <v>17771.009999999998</v>
      </c>
      <c r="D6" s="196"/>
      <c r="E6" s="196"/>
      <c r="F6" s="77"/>
    </row>
    <row r="7" spans="1:7" ht="19.5" x14ac:dyDescent="0.35">
      <c r="B7" s="78" t="s">
        <v>89</v>
      </c>
      <c r="C7" s="79">
        <v>1953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2809697.96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 x14ac:dyDescent="0.3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 x14ac:dyDescent="0.3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55.5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36.75" customHeight="1" x14ac:dyDescent="0.35">
      <c r="A2" s="193" t="s">
        <v>130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1</v>
      </c>
      <c r="D5" s="196"/>
      <c r="E5" s="196"/>
      <c r="F5" s="77"/>
    </row>
    <row r="6" spans="1:7" ht="19.5" x14ac:dyDescent="0.35">
      <c r="B6" s="78" t="s">
        <v>2</v>
      </c>
      <c r="C6" s="195">
        <v>3213.97</v>
      </c>
      <c r="D6" s="196"/>
      <c r="E6" s="196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1102737.78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 x14ac:dyDescent="0.3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 x14ac:dyDescent="0.3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 x14ac:dyDescent="0.3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66.75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4" t="s">
        <v>41</v>
      </c>
      <c r="F1" s="164"/>
      <c r="G1" s="164"/>
    </row>
    <row r="2" spans="1:7" ht="50.25" customHeight="1" x14ac:dyDescent="0.35">
      <c r="A2" s="193" t="s">
        <v>100</v>
      </c>
      <c r="B2" s="193"/>
      <c r="C2" s="193"/>
      <c r="D2" s="193"/>
      <c r="E2" s="193"/>
      <c r="F2" s="193"/>
      <c r="G2" s="193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4" t="s">
        <v>101</v>
      </c>
      <c r="D4" s="180"/>
      <c r="E4" s="180"/>
      <c r="F4" s="74"/>
      <c r="G4" s="75"/>
    </row>
    <row r="5" spans="1:7" s="76" customFormat="1" ht="19.5" x14ac:dyDescent="0.35">
      <c r="A5" s="72"/>
      <c r="B5" s="73" t="s">
        <v>1</v>
      </c>
      <c r="C5" s="195">
        <v>4</v>
      </c>
      <c r="D5" s="196"/>
      <c r="E5" s="196"/>
      <c r="F5" s="77"/>
      <c r="G5" s="75"/>
    </row>
    <row r="6" spans="1:7" s="76" customFormat="1" ht="19.5" x14ac:dyDescent="0.35">
      <c r="A6" s="72"/>
      <c r="B6" s="78" t="s">
        <v>2</v>
      </c>
      <c r="C6" s="205">
        <v>2256.3000000000002</v>
      </c>
      <c r="D6" s="206"/>
      <c r="E6" s="206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89"/>
      <c r="D8" s="190"/>
      <c r="E8" s="191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03"/>
      <c r="B13" s="204"/>
      <c r="C13" s="204"/>
      <c r="D13" s="204"/>
      <c r="E13" s="167"/>
      <c r="F13" s="167"/>
      <c r="G13" s="167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51" t="s">
        <v>4</v>
      </c>
      <c r="B15" s="153" t="s">
        <v>5</v>
      </c>
      <c r="C15" s="155" t="s">
        <v>32</v>
      </c>
      <c r="D15" s="157" t="s">
        <v>43</v>
      </c>
      <c r="E15" s="158"/>
      <c r="F15" s="155" t="s">
        <v>80</v>
      </c>
      <c r="G15" s="159" t="s">
        <v>52</v>
      </c>
    </row>
    <row r="16" spans="1:7" ht="45" customHeight="1" x14ac:dyDescent="0.25">
      <c r="A16" s="152"/>
      <c r="B16" s="154"/>
      <c r="C16" s="156"/>
      <c r="D16" s="37" t="s">
        <v>6</v>
      </c>
      <c r="E16" s="45" t="s">
        <v>42</v>
      </c>
      <c r="F16" s="156"/>
      <c r="G16" s="160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43"/>
      <c r="C46" s="144"/>
      <c r="D46" s="145"/>
      <c r="E46" s="146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47" t="s">
        <v>34</v>
      </c>
      <c r="C48" s="147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197"/>
      <c r="C52" s="198"/>
      <c r="D52" s="198"/>
      <c r="E52" s="199"/>
      <c r="F52" s="6"/>
      <c r="G52" s="6"/>
    </row>
    <row r="53" spans="1:7" ht="52.5" customHeight="1" x14ac:dyDescent="0.25">
      <c r="A53" s="27"/>
      <c r="B53" s="200" t="s">
        <v>95</v>
      </c>
      <c r="C53" s="201"/>
      <c r="D53" s="201"/>
      <c r="E53" s="202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4" t="s">
        <v>41</v>
      </c>
      <c r="F1" s="164"/>
      <c r="G1" s="164"/>
    </row>
    <row r="2" spans="1:7" ht="50.25" customHeight="1" x14ac:dyDescent="0.35">
      <c r="A2" s="193" t="s">
        <v>105</v>
      </c>
      <c r="B2" s="193"/>
      <c r="C2" s="193"/>
      <c r="D2" s="193"/>
      <c r="E2" s="193"/>
      <c r="F2" s="193"/>
      <c r="G2" s="193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4" t="s">
        <v>107</v>
      </c>
      <c r="D4" s="180"/>
      <c r="E4" s="180"/>
      <c r="F4" s="74"/>
      <c r="G4" s="75"/>
    </row>
    <row r="5" spans="1:7" s="76" customFormat="1" ht="19.5" x14ac:dyDescent="0.35">
      <c r="A5" s="72"/>
      <c r="B5" s="73" t="s">
        <v>1</v>
      </c>
      <c r="C5" s="195">
        <v>4</v>
      </c>
      <c r="D5" s="196"/>
      <c r="E5" s="196"/>
      <c r="F5" s="77"/>
      <c r="G5" s="75"/>
    </row>
    <row r="6" spans="1:7" s="76" customFormat="1" ht="19.5" x14ac:dyDescent="0.35">
      <c r="A6" s="72"/>
      <c r="B6" s="78" t="s">
        <v>2</v>
      </c>
      <c r="C6" s="195">
        <v>7165.3</v>
      </c>
      <c r="D6" s="196"/>
      <c r="E6" s="196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89"/>
      <c r="D8" s="190"/>
      <c r="E8" s="191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03"/>
      <c r="B13" s="204"/>
      <c r="C13" s="204"/>
      <c r="D13" s="204"/>
      <c r="E13" s="167"/>
      <c r="F13" s="167"/>
      <c r="G13" s="167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51" t="s">
        <v>4</v>
      </c>
      <c r="B15" s="153" t="s">
        <v>5</v>
      </c>
      <c r="C15" s="155" t="s">
        <v>32</v>
      </c>
      <c r="D15" s="157" t="s">
        <v>43</v>
      </c>
      <c r="E15" s="158"/>
      <c r="F15" s="155" t="s">
        <v>80</v>
      </c>
      <c r="G15" s="159" t="s">
        <v>52</v>
      </c>
    </row>
    <row r="16" spans="1:7" ht="45" customHeight="1" x14ac:dyDescent="0.25">
      <c r="A16" s="152"/>
      <c r="B16" s="154"/>
      <c r="C16" s="156"/>
      <c r="D16" s="94" t="s">
        <v>6</v>
      </c>
      <c r="E16" s="45" t="s">
        <v>42</v>
      </c>
      <c r="F16" s="156"/>
      <c r="G16" s="160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43"/>
      <c r="C48" s="144"/>
      <c r="D48" s="145"/>
      <c r="E48" s="146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47" t="s">
        <v>34</v>
      </c>
      <c r="C50" s="147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197"/>
      <c r="C60" s="198"/>
      <c r="D60" s="198"/>
      <c r="E60" s="199"/>
      <c r="F60" s="6"/>
      <c r="G60" s="6"/>
    </row>
    <row r="61" spans="1:7" ht="52.5" customHeight="1" x14ac:dyDescent="0.25">
      <c r="A61" s="27"/>
      <c r="B61" s="200" t="s">
        <v>95</v>
      </c>
      <c r="C61" s="201"/>
      <c r="D61" s="201"/>
      <c r="E61" s="202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33.75" customHeight="1" x14ac:dyDescent="0.35">
      <c r="A2" s="193" t="s">
        <v>106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9</v>
      </c>
      <c r="D5" s="196"/>
      <c r="E5" s="196"/>
      <c r="F5" s="77"/>
    </row>
    <row r="6" spans="1:7" ht="19.5" x14ac:dyDescent="0.35">
      <c r="B6" s="78" t="s">
        <v>2</v>
      </c>
      <c r="C6" s="195">
        <v>18162.099999999999</v>
      </c>
      <c r="D6" s="196"/>
      <c r="E6" s="196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54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36.75" customHeight="1" x14ac:dyDescent="0.35">
      <c r="A2" s="193" t="s">
        <v>111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7</v>
      </c>
      <c r="D5" s="196"/>
      <c r="E5" s="196"/>
      <c r="F5" s="77"/>
    </row>
    <row r="6" spans="1:7" ht="19.5" x14ac:dyDescent="0.35">
      <c r="B6" s="78" t="s">
        <v>2</v>
      </c>
      <c r="C6" s="195">
        <v>12392.69</v>
      </c>
      <c r="D6" s="196"/>
      <c r="E6" s="196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56.25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36.75" customHeight="1" x14ac:dyDescent="0.35">
      <c r="A2" s="193" t="s">
        <v>112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5</v>
      </c>
      <c r="D5" s="196"/>
      <c r="E5" s="196"/>
      <c r="F5" s="77"/>
    </row>
    <row r="6" spans="1:7" ht="19.5" x14ac:dyDescent="0.35">
      <c r="B6" s="78" t="s">
        <v>2</v>
      </c>
      <c r="C6" s="195">
        <v>9285.86</v>
      </c>
      <c r="D6" s="196"/>
      <c r="E6" s="196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63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36.75" customHeight="1" x14ac:dyDescent="0.35">
      <c r="A2" s="193" t="s">
        <v>113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1</v>
      </c>
      <c r="D5" s="196"/>
      <c r="E5" s="196"/>
      <c r="F5" s="77"/>
    </row>
    <row r="6" spans="1:7" ht="19.5" x14ac:dyDescent="0.35">
      <c r="B6" s="78" t="s">
        <v>2</v>
      </c>
      <c r="C6" s="195">
        <v>3183</v>
      </c>
      <c r="D6" s="196"/>
      <c r="E6" s="196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56.25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37.5" customHeight="1" x14ac:dyDescent="0.35">
      <c r="A2" s="193" t="s">
        <v>114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1</v>
      </c>
      <c r="D5" s="196"/>
      <c r="E5" s="196"/>
      <c r="F5" s="77"/>
    </row>
    <row r="6" spans="1:7" ht="19.5" x14ac:dyDescent="0.35">
      <c r="B6" s="78" t="s">
        <v>2</v>
      </c>
      <c r="C6" s="195">
        <v>3259.2</v>
      </c>
      <c r="D6" s="196"/>
      <c r="E6" s="196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54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2019-04-21T09:08:45Z</dcterms:modified>
</cp:coreProperties>
</file>