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45621"/>
</workbook>
</file>

<file path=xl/calcChain.xml><?xml version="1.0" encoding="utf-8"?>
<calcChain xmlns="http://schemas.openxmlformats.org/spreadsheetml/2006/main">
  <c r="D32" i="87" l="1"/>
  <c r="C30" i="87"/>
  <c r="C31" i="87"/>
  <c r="C32" i="87"/>
  <c r="C33" i="87"/>
  <c r="D33" i="87"/>
  <c r="D30" i="87" l="1"/>
  <c r="D31" i="87"/>
  <c r="E34" i="87" l="1"/>
  <c r="C34" i="87" s="1"/>
  <c r="C18" i="87" l="1"/>
  <c r="D40" i="87" l="1"/>
  <c r="C29" i="87"/>
  <c r="D19" i="87"/>
  <c r="E26" i="87"/>
  <c r="F19" i="90"/>
  <c r="F27" i="90"/>
  <c r="F19" i="89"/>
  <c r="F27" i="89"/>
  <c r="F19" i="88"/>
  <c r="F27" i="88"/>
  <c r="F19" i="86"/>
  <c r="F27" i="86"/>
  <c r="F19" i="85"/>
  <c r="F27" i="85"/>
  <c r="F19" i="84"/>
  <c r="F27" i="84"/>
  <c r="F19" i="83"/>
  <c r="F27" i="83"/>
  <c r="F19" i="82"/>
  <c r="F27" i="82"/>
  <c r="F19" i="81"/>
  <c r="F27" i="81"/>
  <c r="F19" i="80"/>
  <c r="F27" i="80"/>
  <c r="F19" i="79"/>
  <c r="F27" i="79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5" i="71"/>
  <c r="F27" i="71"/>
  <c r="F19" i="69"/>
  <c r="F27" i="69"/>
  <c r="F19" i="68"/>
  <c r="F27" i="68"/>
  <c r="D19" i="66"/>
  <c r="F19" i="66"/>
  <c r="F19" i="70"/>
  <c r="F20" i="70"/>
  <c r="F27" i="70"/>
  <c r="D50" i="90"/>
  <c r="E27" i="90"/>
  <c r="E26" i="90"/>
  <c r="C26" i="90" s="1"/>
  <c r="F26" i="90" s="1"/>
  <c r="E22" i="90"/>
  <c r="C22" i="90" s="1"/>
  <c r="E21" i="90"/>
  <c r="C21" i="90" s="1"/>
  <c r="D20" i="90"/>
  <c r="C20" i="90"/>
  <c r="F20" i="90" s="1"/>
  <c r="E19" i="90"/>
  <c r="D19" i="90"/>
  <c r="E18" i="90"/>
  <c r="C18" i="90"/>
  <c r="F18" i="90" s="1"/>
  <c r="C17" i="90"/>
  <c r="F17" i="90" s="1"/>
  <c r="C12" i="90"/>
  <c r="C25" i="90" s="1"/>
  <c r="F25" i="90" s="1"/>
  <c r="C11" i="90"/>
  <c r="D50" i="89"/>
  <c r="E27" i="89"/>
  <c r="E26" i="89"/>
  <c r="C26" i="89"/>
  <c r="F26" i="89" s="1"/>
  <c r="E22" i="89"/>
  <c r="C22" i="89"/>
  <c r="E21" i="89"/>
  <c r="C21" i="89"/>
  <c r="C20" i="89"/>
  <c r="E19" i="89"/>
  <c r="D19" i="89"/>
  <c r="C18" i="89"/>
  <c r="C17" i="89"/>
  <c r="F17" i="89" s="1"/>
  <c r="C12" i="89"/>
  <c r="C25" i="89" s="1"/>
  <c r="F25" i="89" s="1"/>
  <c r="C11" i="89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C11" i="87"/>
  <c r="E22" i="87"/>
  <c r="E21" i="87"/>
  <c r="C17" i="87"/>
  <c r="C12" i="87"/>
  <c r="D50" i="86"/>
  <c r="C11" i="86" s="1"/>
  <c r="E27" i="86"/>
  <c r="E26" i="86"/>
  <c r="E22" i="86"/>
  <c r="E21" i="86"/>
  <c r="C20" i="86"/>
  <c r="E19" i="86"/>
  <c r="D19" i="86"/>
  <c r="C18" i="86"/>
  <c r="C17" i="86"/>
  <c r="F17" i="86" s="1"/>
  <c r="C12" i="86"/>
  <c r="C25" i="86" s="1"/>
  <c r="F25" i="86" s="1"/>
  <c r="D50" i="85"/>
  <c r="C11" i="85" s="1"/>
  <c r="E27" i="85"/>
  <c r="D27" i="85"/>
  <c r="E26" i="85"/>
  <c r="E22" i="85"/>
  <c r="E21" i="85"/>
  <c r="C21" i="85"/>
  <c r="C20" i="85"/>
  <c r="E19" i="85"/>
  <c r="D19" i="85"/>
  <c r="C18" i="85"/>
  <c r="C17" i="85"/>
  <c r="F17" i="85" s="1"/>
  <c r="C12" i="85"/>
  <c r="C25" i="85" s="1"/>
  <c r="F25" i="85" s="1"/>
  <c r="D50" i="84"/>
  <c r="C11" i="84" s="1"/>
  <c r="E27" i="84"/>
  <c r="D27" i="84"/>
  <c r="E26" i="84"/>
  <c r="E22" i="84"/>
  <c r="E21" i="84"/>
  <c r="C21" i="84"/>
  <c r="C20" i="84"/>
  <c r="E19" i="84"/>
  <c r="D19" i="84"/>
  <c r="C18" i="84"/>
  <c r="C17" i="84"/>
  <c r="F17" i="84" s="1"/>
  <c r="C12" i="84"/>
  <c r="C25" i="84" s="1"/>
  <c r="F25" i="84" s="1"/>
  <c r="D50" i="83"/>
  <c r="E27" i="83"/>
  <c r="D27" i="83"/>
  <c r="E26" i="83"/>
  <c r="E22" i="83"/>
  <c r="C22" i="83" s="1"/>
  <c r="E21" i="83"/>
  <c r="C21" i="83" s="1"/>
  <c r="C20" i="83"/>
  <c r="E19" i="83"/>
  <c r="D19" i="83"/>
  <c r="C18" i="83"/>
  <c r="C17" i="83"/>
  <c r="F17" i="83" s="1"/>
  <c r="C12" i="83"/>
  <c r="C25" i="83" s="1"/>
  <c r="F25" i="83" s="1"/>
  <c r="C11" i="83"/>
  <c r="D50" i="82"/>
  <c r="E27" i="82"/>
  <c r="E26" i="82"/>
  <c r="E22" i="82"/>
  <c r="C22" i="82" s="1"/>
  <c r="E21" i="82"/>
  <c r="C20" i="82"/>
  <c r="E19" i="82"/>
  <c r="D19" i="82"/>
  <c r="C18" i="82"/>
  <c r="C17" i="82"/>
  <c r="F17" i="82" s="1"/>
  <c r="C12" i="82"/>
  <c r="C25" i="82" s="1"/>
  <c r="F25" i="82" s="1"/>
  <c r="C11" i="82"/>
  <c r="D50" i="81"/>
  <c r="C11" i="81" s="1"/>
  <c r="E27" i="81"/>
  <c r="D27" i="81"/>
  <c r="E26" i="81"/>
  <c r="E22" i="81"/>
  <c r="E21" i="81"/>
  <c r="C21" i="81"/>
  <c r="C20" i="81"/>
  <c r="E19" i="81"/>
  <c r="D19" i="81"/>
  <c r="C18" i="81"/>
  <c r="C17" i="81"/>
  <c r="F17" i="81" s="1"/>
  <c r="C12" i="81"/>
  <c r="C25" i="81" s="1"/>
  <c r="F25" i="81" s="1"/>
  <c r="D50" i="80"/>
  <c r="E27" i="80"/>
  <c r="E26" i="80"/>
  <c r="C26" i="80" s="1"/>
  <c r="F26" i="80" s="1"/>
  <c r="E22" i="80"/>
  <c r="C22" i="80" s="1"/>
  <c r="E21" i="80"/>
  <c r="C21" i="80" s="1"/>
  <c r="C20" i="80"/>
  <c r="E19" i="80"/>
  <c r="D19" i="80"/>
  <c r="C18" i="80"/>
  <c r="C17" i="80"/>
  <c r="F17" i="80" s="1"/>
  <c r="C12" i="80"/>
  <c r="C25" i="80" s="1"/>
  <c r="F25" i="80" s="1"/>
  <c r="C11" i="80"/>
  <c r="D50" i="79"/>
  <c r="E27" i="79"/>
  <c r="D27" i="79" s="1"/>
  <c r="E26" i="79"/>
  <c r="E22" i="79"/>
  <c r="E21" i="79"/>
  <c r="C21" i="79" s="1"/>
  <c r="C20" i="79"/>
  <c r="E19" i="79"/>
  <c r="D19" i="79"/>
  <c r="C18" i="79"/>
  <c r="C17" i="79"/>
  <c r="F17" i="79" s="1"/>
  <c r="C12" i="79"/>
  <c r="C25" i="79" s="1"/>
  <c r="F25" i="79" s="1"/>
  <c r="C11" i="79"/>
  <c r="D50" i="78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C11" i="78"/>
  <c r="D50" i="77"/>
  <c r="E27" i="77"/>
  <c r="D27" i="77" s="1"/>
  <c r="E26" i="77"/>
  <c r="E22" i="77"/>
  <c r="C22" i="77"/>
  <c r="E21" i="77"/>
  <c r="C21" i="77"/>
  <c r="C20" i="77"/>
  <c r="E19" i="77"/>
  <c r="D19" i="77"/>
  <c r="C18" i="77"/>
  <c r="C17" i="77"/>
  <c r="F17" i="77" s="1"/>
  <c r="C12" i="77"/>
  <c r="C25" i="77" s="1"/>
  <c r="F25" i="77" s="1"/>
  <c r="C11" i="77"/>
  <c r="D50" i="76"/>
  <c r="E27" i="76"/>
  <c r="D27" i="76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/>
  <c r="F26" i="75" s="1"/>
  <c r="E22" i="75"/>
  <c r="E21" i="75"/>
  <c r="C21" i="75" s="1"/>
  <c r="D20" i="75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D20" i="74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/>
  <c r="E26" i="73"/>
  <c r="E22" i="73"/>
  <c r="E21" i="73"/>
  <c r="C21" i="73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C11" i="71"/>
  <c r="D50" i="70"/>
  <c r="E27" i="70"/>
  <c r="E26" i="70"/>
  <c r="E22" i="70"/>
  <c r="E21" i="70"/>
  <c r="D21" i="70" s="1"/>
  <c r="C21" i="70"/>
  <c r="F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/>
  <c r="E26" i="69"/>
  <c r="E22" i="69"/>
  <c r="E21" i="69"/>
  <c r="C21" i="69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9" i="87" l="1"/>
  <c r="D34" i="87" s="1"/>
  <c r="C25" i="87"/>
  <c r="E25" i="87" s="1"/>
  <c r="E24" i="87"/>
  <c r="E18" i="87"/>
  <c r="E23" i="87"/>
  <c r="D22" i="74"/>
  <c r="F22" i="74"/>
  <c r="D22" i="78"/>
  <c r="F22" i="78"/>
  <c r="D22" i="80"/>
  <c r="F22" i="80"/>
  <c r="D21" i="83"/>
  <c r="F21" i="83"/>
  <c r="D21" i="90"/>
  <c r="F21" i="90"/>
  <c r="D21" i="74"/>
  <c r="F21" i="74"/>
  <c r="D21" i="75"/>
  <c r="F21" i="75"/>
  <c r="D21" i="78"/>
  <c r="F21" i="78"/>
  <c r="D21" i="79"/>
  <c r="F21" i="79"/>
  <c r="D21" i="80"/>
  <c r="F21" i="80"/>
  <c r="D22" i="82"/>
  <c r="F22" i="82"/>
  <c r="D22" i="83"/>
  <c r="F22" i="83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D20" i="79"/>
  <c r="F20" i="79"/>
  <c r="D20" i="80"/>
  <c r="F20" i="80"/>
  <c r="E18" i="81"/>
  <c r="F18" i="81"/>
  <c r="D21" i="81"/>
  <c r="F21" i="81"/>
  <c r="E18" i="82"/>
  <c r="F18" i="82"/>
  <c r="D20" i="83"/>
  <c r="F20" i="83"/>
  <c r="E18" i="84"/>
  <c r="F18" i="84"/>
  <c r="D21" i="84"/>
  <c r="F21" i="84"/>
  <c r="E18" i="85"/>
  <c r="F18" i="85"/>
  <c r="D21" i="85"/>
  <c r="F21" i="85"/>
  <c r="E18" i="86"/>
  <c r="F18" i="86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E18" i="79"/>
  <c r="F18" i="79"/>
  <c r="E18" i="80"/>
  <c r="F18" i="80"/>
  <c r="D20" i="81"/>
  <c r="F20" i="81"/>
  <c r="D20" i="82"/>
  <c r="F20" i="82"/>
  <c r="E18" i="83"/>
  <c r="F18" i="83"/>
  <c r="D20" i="84"/>
  <c r="F20" i="84"/>
  <c r="D20" i="85"/>
  <c r="F20" i="85"/>
  <c r="D20" i="86"/>
  <c r="F20" i="86"/>
  <c r="D20" i="88"/>
  <c r="F20" i="88"/>
  <c r="D20" i="89"/>
  <c r="F20" i="89"/>
  <c r="F20" i="71"/>
  <c r="F18" i="71"/>
  <c r="F20" i="72"/>
  <c r="F18" i="72"/>
  <c r="F21" i="73"/>
  <c r="D25" i="87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0"/>
  <c r="D27" i="88"/>
  <c r="D27" i="90"/>
  <c r="C26" i="79"/>
  <c r="F26" i="79" s="1"/>
  <c r="C26" i="86"/>
  <c r="F26" i="86" s="1"/>
  <c r="C26" i="85"/>
  <c r="F26" i="85" s="1"/>
  <c r="C26" i="84"/>
  <c r="F26" i="84" s="1"/>
  <c r="C26" i="83"/>
  <c r="F26" i="83" s="1"/>
  <c r="C26" i="88"/>
  <c r="F26" i="88" s="1"/>
  <c r="C26" i="82"/>
  <c r="F26" i="82" s="1"/>
  <c r="C26" i="81"/>
  <c r="F26" i="81" s="1"/>
  <c r="E17" i="73"/>
  <c r="C21" i="88"/>
  <c r="C22" i="88"/>
  <c r="C21" i="87"/>
  <c r="D21" i="87" s="1"/>
  <c r="C22" i="87"/>
  <c r="D22" i="87" s="1"/>
  <c r="C21" i="86"/>
  <c r="C22" i="86"/>
  <c r="C22" i="85"/>
  <c r="C22" i="84"/>
  <c r="D12" i="83"/>
  <c r="C21" i="82"/>
  <c r="C22" i="81"/>
  <c r="C22" i="79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E27" i="87" s="1"/>
  <c r="E28" i="87" s="1"/>
  <c r="C28" i="87" s="1"/>
  <c r="C23" i="87"/>
  <c r="C24" i="87"/>
  <c r="E25" i="86"/>
  <c r="D25" i="86"/>
  <c r="D12" i="86"/>
  <c r="E17" i="86"/>
  <c r="D26" i="86"/>
  <c r="C23" i="86"/>
  <c r="E23" i="86"/>
  <c r="C24" i="86"/>
  <c r="E24" i="86"/>
  <c r="D27" i="86"/>
  <c r="E25" i="85"/>
  <c r="D25" i="85"/>
  <c r="D12" i="85"/>
  <c r="E17" i="85"/>
  <c r="D26" i="85"/>
  <c r="C23" i="85"/>
  <c r="E23" i="85"/>
  <c r="C24" i="85"/>
  <c r="E24" i="85"/>
  <c r="E25" i="84"/>
  <c r="D25" i="84"/>
  <c r="D12" i="84"/>
  <c r="E17" i="84"/>
  <c r="D26" i="84"/>
  <c r="C23" i="84"/>
  <c r="E23" i="84"/>
  <c r="C24" i="84"/>
  <c r="E24" i="84"/>
  <c r="E25" i="83"/>
  <c r="D25" i="83"/>
  <c r="E17" i="83"/>
  <c r="D26" i="83"/>
  <c r="C23" i="83"/>
  <c r="E23" i="83"/>
  <c r="C24" i="83"/>
  <c r="E24" i="83"/>
  <c r="E25" i="82"/>
  <c r="D25" i="82"/>
  <c r="D12" i="82"/>
  <c r="E17" i="82"/>
  <c r="D26" i="82"/>
  <c r="C23" i="82"/>
  <c r="E23" i="82"/>
  <c r="C24" i="82"/>
  <c r="E24" i="82"/>
  <c r="E25" i="81"/>
  <c r="D25" i="81"/>
  <c r="D12" i="81"/>
  <c r="E17" i="81"/>
  <c r="D26" i="81"/>
  <c r="C23" i="81"/>
  <c r="E23" i="81"/>
  <c r="C24" i="81"/>
  <c r="E24" i="81"/>
  <c r="E25" i="80"/>
  <c r="D25" i="80"/>
  <c r="D12" i="80"/>
  <c r="E17" i="80"/>
  <c r="D26" i="80"/>
  <c r="C23" i="80"/>
  <c r="E23" i="80"/>
  <c r="C24" i="80"/>
  <c r="E24" i="80"/>
  <c r="E25" i="79"/>
  <c r="D25" i="79"/>
  <c r="D12" i="79"/>
  <c r="E17" i="79"/>
  <c r="D26" i="79"/>
  <c r="C23" i="79"/>
  <c r="E23" i="79"/>
  <c r="C24" i="79"/>
  <c r="E24" i="79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8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D20" i="68"/>
  <c r="C20" i="68"/>
  <c r="F20" i="68" s="1"/>
  <c r="E19" i="68"/>
  <c r="D19" i="68"/>
  <c r="C18" i="68"/>
  <c r="F18" i="68" s="1"/>
  <c r="C17" i="68"/>
  <c r="E17" i="68" s="1"/>
  <c r="C12" i="68"/>
  <c r="C24" i="68" s="1"/>
  <c r="D24" i="87" l="1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F28" i="71" s="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4" i="79"/>
  <c r="F24" i="79"/>
  <c r="D23" i="79"/>
  <c r="F23" i="79"/>
  <c r="F28" i="79" s="1"/>
  <c r="D24" i="81"/>
  <c r="F24" i="81"/>
  <c r="D23" i="81"/>
  <c r="F23" i="81"/>
  <c r="F28" i="81" s="1"/>
  <c r="D24" i="85"/>
  <c r="F24" i="85"/>
  <c r="D23" i="85"/>
  <c r="F23" i="85"/>
  <c r="D24" i="86"/>
  <c r="F24" i="86"/>
  <c r="D23" i="86"/>
  <c r="F23" i="86"/>
  <c r="F28" i="86" s="1"/>
  <c r="D24" i="88"/>
  <c r="F24" i="88"/>
  <c r="D23" i="88"/>
  <c r="F23" i="88"/>
  <c r="D24" i="89"/>
  <c r="F24" i="89"/>
  <c r="D23" i="89"/>
  <c r="F23" i="89"/>
  <c r="F28" i="89" s="1"/>
  <c r="D22" i="76"/>
  <c r="F22" i="76"/>
  <c r="D22" i="79"/>
  <c r="F22" i="79"/>
  <c r="D21" i="82"/>
  <c r="F21" i="82"/>
  <c r="D22" i="84"/>
  <c r="F22" i="84"/>
  <c r="D22" i="86"/>
  <c r="F22" i="86"/>
  <c r="D22" i="88"/>
  <c r="F22" i="88"/>
  <c r="D24" i="77"/>
  <c r="F24" i="77"/>
  <c r="D23" i="77"/>
  <c r="D28" i="77" s="1"/>
  <c r="C31" i="77" s="1"/>
  <c r="D31" i="77" s="1"/>
  <c r="F23" i="77"/>
  <c r="D24" i="78"/>
  <c r="F24" i="78"/>
  <c r="D23" i="78"/>
  <c r="D28" i="78" s="1"/>
  <c r="C31" i="78" s="1"/>
  <c r="D31" i="78" s="1"/>
  <c r="F23" i="78"/>
  <c r="D24" i="80"/>
  <c r="F24" i="80"/>
  <c r="D23" i="80"/>
  <c r="D28" i="80" s="1"/>
  <c r="C31" i="80" s="1"/>
  <c r="F23" i="80"/>
  <c r="D24" i="82"/>
  <c r="F24" i="82"/>
  <c r="D23" i="82"/>
  <c r="F23" i="82"/>
  <c r="D24" i="83"/>
  <c r="F24" i="83"/>
  <c r="D23" i="83"/>
  <c r="D28" i="83" s="1"/>
  <c r="C31" i="83" s="1"/>
  <c r="F23" i="83"/>
  <c r="D24" i="84"/>
  <c r="F24" i="84"/>
  <c r="D23" i="84"/>
  <c r="F23" i="84"/>
  <c r="D24" i="90"/>
  <c r="F24" i="90"/>
  <c r="D23" i="90"/>
  <c r="F23" i="90"/>
  <c r="F28" i="90" s="1"/>
  <c r="D22" i="75"/>
  <c r="D28" i="75" s="1"/>
  <c r="C31" i="75" s="1"/>
  <c r="F22" i="75"/>
  <c r="D21" i="76"/>
  <c r="D28" i="76" s="1"/>
  <c r="C31" i="76" s="1"/>
  <c r="F21" i="76"/>
  <c r="D22" i="81"/>
  <c r="F22" i="81"/>
  <c r="D22" i="85"/>
  <c r="D28" i="85" s="1"/>
  <c r="C31" i="85" s="1"/>
  <c r="E31" i="85" s="1"/>
  <c r="F31" i="85" s="1"/>
  <c r="F22" i="85"/>
  <c r="D21" i="86"/>
  <c r="F21" i="86"/>
  <c r="D21" i="88"/>
  <c r="D28" i="88" s="1"/>
  <c r="C31" i="88" s="1"/>
  <c r="F21" i="88"/>
  <c r="D23" i="87"/>
  <c r="C26" i="68"/>
  <c r="F26" i="68" s="1"/>
  <c r="D28" i="90"/>
  <c r="C31" i="90" s="1"/>
  <c r="D31" i="90" s="1"/>
  <c r="F17" i="68"/>
  <c r="D28" i="89"/>
  <c r="C31" i="89" s="1"/>
  <c r="D31" i="89" s="1"/>
  <c r="C28" i="88"/>
  <c r="F28" i="88"/>
  <c r="D28" i="86"/>
  <c r="C31" i="86" s="1"/>
  <c r="E31" i="86" s="1"/>
  <c r="F31" i="86" s="1"/>
  <c r="F28" i="85"/>
  <c r="F28" i="84"/>
  <c r="D28" i="84"/>
  <c r="C31" i="84" s="1"/>
  <c r="E31" i="84" s="1"/>
  <c r="F31" i="84" s="1"/>
  <c r="F28" i="83"/>
  <c r="C28" i="83"/>
  <c r="D28" i="82"/>
  <c r="C31" i="82" s="1"/>
  <c r="D31" i="82" s="1"/>
  <c r="D28" i="81"/>
  <c r="C31" i="81" s="1"/>
  <c r="D31" i="81" s="1"/>
  <c r="F28" i="80"/>
  <c r="D28" i="79"/>
  <c r="C31" i="79" s="1"/>
  <c r="D31" i="79" s="1"/>
  <c r="F28" i="78"/>
  <c r="F28" i="77"/>
  <c r="F28" i="76"/>
  <c r="F28" i="75"/>
  <c r="C28" i="90"/>
  <c r="E28" i="90"/>
  <c r="C28" i="89"/>
  <c r="E28" i="89"/>
  <c r="E28" i="88"/>
  <c r="C28" i="86"/>
  <c r="E28" i="86"/>
  <c r="C28" i="85"/>
  <c r="E28" i="85"/>
  <c r="C28" i="84"/>
  <c r="E28" i="84"/>
  <c r="E28" i="83"/>
  <c r="C28" i="82"/>
  <c r="E28" i="82"/>
  <c r="C28" i="81"/>
  <c r="E28" i="81"/>
  <c r="C28" i="80"/>
  <c r="E28" i="80"/>
  <c r="C28" i="79"/>
  <c r="E28" i="79"/>
  <c r="C28" i="78"/>
  <c r="E28" i="78"/>
  <c r="C28" i="77"/>
  <c r="E28" i="77"/>
  <c r="C28" i="76"/>
  <c r="E28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D31" i="7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E14" i="65"/>
  <c r="E38" i="65" s="1"/>
  <c r="C12" i="65"/>
  <c r="F12" i="65" s="1"/>
  <c r="E12" i="65"/>
  <c r="D38" i="65" l="1"/>
  <c r="D39" i="65"/>
  <c r="E31" i="88"/>
  <c r="F31" i="88" s="1"/>
  <c r="D31" i="88"/>
  <c r="D31" i="76"/>
  <c r="E31" i="76"/>
  <c r="F31" i="76" s="1"/>
  <c r="D31" i="75"/>
  <c r="E31" i="75"/>
  <c r="F31" i="75" s="1"/>
  <c r="D31" i="83"/>
  <c r="E31" i="83"/>
  <c r="F31" i="83" s="1"/>
  <c r="E31" i="80"/>
  <c r="F31" i="80" s="1"/>
  <c r="D31" i="80"/>
  <c r="D20" i="66"/>
  <c r="F20" i="66"/>
  <c r="E25" i="68"/>
  <c r="F25" i="68"/>
  <c r="D23" i="68"/>
  <c r="F23" i="68"/>
  <c r="F14" i="65"/>
  <c r="F38" i="65" s="1"/>
  <c r="F43" i="65" s="1"/>
  <c r="F44" i="65" s="1"/>
  <c r="D31" i="86"/>
  <c r="F28" i="82"/>
  <c r="E31" i="90"/>
  <c r="F31" i="90" s="1"/>
  <c r="E31" i="89"/>
  <c r="F31" i="89" s="1"/>
  <c r="D31" i="84"/>
  <c r="E31" i="77"/>
  <c r="F31" i="77" s="1"/>
  <c r="E31" i="73"/>
  <c r="F31" i="73" s="1"/>
  <c r="D31" i="72"/>
  <c r="E31" i="78"/>
  <c r="F31" i="78" s="1"/>
  <c r="D31" i="85"/>
  <c r="E31" i="82"/>
  <c r="F31" i="82" s="1"/>
  <c r="E31" i="81"/>
  <c r="F31" i="81" s="1"/>
  <c r="E31" i="79"/>
  <c r="F31" i="79" s="1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F23" i="66" l="1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F26" i="66" s="1"/>
  <c r="F29" i="66" s="1"/>
  <c r="E29" i="66" s="1"/>
  <c r="C29" i="66" s="1"/>
  <c r="D29" i="66" s="1"/>
  <c r="D26" i="66"/>
  <c r="G40" i="65" l="1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D38" i="87" s="1"/>
  <c r="C27" i="87"/>
  <c r="D28" i="87" l="1"/>
</calcChain>
</file>

<file path=xl/sharedStrings.xml><?xml version="1.0" encoding="utf-8"?>
<sst xmlns="http://schemas.openxmlformats.org/spreadsheetml/2006/main" count="1271" uniqueCount="157">
  <si>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</si>
  <si>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</si>
  <si>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</si>
  <si>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</si>
  <si>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</si>
  <si>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</si>
  <si>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</si>
  <si>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</si>
  <si>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</si>
  <si>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</si>
  <si>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</si>
  <si>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</si>
  <si>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</si>
  <si>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</si>
  <si>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</si>
  <si>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</si>
  <si>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</si>
  <si>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</si>
  <si>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</si>
  <si>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</si>
  <si>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</si>
  <si>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</si>
  <si>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</si>
  <si>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</si>
  <si>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</si>
  <si>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</si>
  <si>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</si>
  <si>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</si>
  <si>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</si>
  <si>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</si>
  <si>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</si>
  <si>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</si>
  <si>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</si>
  <si>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</si>
  <si>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</si>
  <si>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</si>
  <si>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</si>
  <si>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</si>
  <si>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</si>
  <si>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</si>
  <si>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</si>
  <si>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</si>
  <si>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</si>
  <si>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</si>
  <si>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</si>
  <si>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</si>
  <si>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</si>
  <si>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</si>
  <si>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</si>
  <si>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</si>
  <si>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</si>
  <si>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</si>
  <si>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</si>
  <si>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</si>
  <si>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</si>
  <si>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</si>
  <si>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</si>
  <si>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</si>
  <si>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</si>
  <si>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</si>
  <si>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</si>
  <si>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</si>
  <si>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</si>
  <si>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</si>
  <si>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</si>
  <si>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</si>
  <si>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</si>
  <si>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</si>
  <si>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</si>
  <si>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</si>
  <si>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</si>
  <si>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</si>
  <si>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</si>
  <si>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</si>
  <si>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</si>
  <si>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</si>
  <si>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</si>
  <si>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</si>
  <si>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</si>
  <si>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</si>
  <si>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</si>
  <si>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</si>
  <si>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</si>
  <si>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</si>
  <si>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</si>
  <si>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</si>
  <si>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</si>
  <si>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</si>
  <si>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</si>
  <si>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</si>
  <si>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</si>
  <si>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</si>
  <si>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</si>
  <si>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</si>
  <si>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</si>
  <si>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</si>
  <si>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</si>
  <si>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</si>
  <si>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</si>
  <si>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</si>
  <si>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</si>
  <si>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</si>
  <si>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</si>
  <si>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</si>
  <si>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</si>
  <si>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</si>
  <si>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</si>
  <si>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</si>
  <si>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</si>
  <si>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</si>
  <si>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</si>
  <si>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</si>
  <si>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</si>
  <si>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</si>
  <si>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</si>
  <si>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</si>
  <si>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</si>
  <si>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</si>
  <si>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</si>
  <si>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</si>
  <si>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</si>
  <si>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</si>
  <si>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</si>
  <si>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</si>
  <si>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</si>
  <si>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</si>
  <si>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</si>
  <si>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</si>
  <si>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</si>
  <si>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</si>
  <si>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</si>
  <si>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</si>
  <si>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</si>
  <si>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</si>
  <si>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</si>
  <si>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3.1.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</si>
  <si>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</si>
  <si>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</si>
  <si>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</si>
  <si>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</si>
  <si>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 xml:space="preserve">План работ и услуг по содержанию и ремонту общего имущества МКД на 2019 год по адресу:                                                                           </t>
  </si>
  <si>
    <t>Кавалерийская, 1</t>
  </si>
  <si>
    <t>Ориентировочный остаток денежных средств с 2018г.</t>
  </si>
  <si>
    <t>Прчие доходы</t>
  </si>
  <si>
    <t>5.0.</t>
  </si>
  <si>
    <t>6.0.</t>
  </si>
  <si>
    <t>6.1.</t>
  </si>
  <si>
    <t>Промывка, опрессовка ОС</t>
  </si>
  <si>
    <t>Ремонт кровли 50 кв.м.</t>
  </si>
  <si>
    <t>Установка энергосберигающего освещения под. 1,4,5.6,7,8.</t>
  </si>
  <si>
    <t>Замена козырька над входом в подъезъд № 4</t>
  </si>
  <si>
    <t>Замена двери на мусорокамере под. № 1</t>
  </si>
  <si>
    <t>3.2</t>
  </si>
  <si>
    <t>3.3</t>
  </si>
  <si>
    <t>3.4</t>
  </si>
  <si>
    <t>3.5</t>
  </si>
  <si>
    <t>Асфальтирование  отмостки ( прочие доходы)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</si>
</sst>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wrapText="1"/>
    </xf>
    <xf numFmtId="2" fontId="13" fillId="3" borderId="1" xfId="0" applyNumberFormat="1" applyFont="1" applyFill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2" fontId="10" fillId="0" borderId="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30.6" customHeight="1" x14ac:dyDescent="0.25">
      <c r="A2" s="164" t="s">
        <v>66</v>
      </c>
      <c r="B2" s="164"/>
      <c r="C2" s="164"/>
      <c r="D2" s="164"/>
      <c r="E2" s="164"/>
      <c r="F2" s="164"/>
      <c r="G2" s="164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65" t="s">
        <v>50</v>
      </c>
      <c r="D4" s="166"/>
      <c r="E4" s="166"/>
      <c r="F4" s="42"/>
    </row>
    <row r="5" spans="1:7" x14ac:dyDescent="0.25">
      <c r="B5" s="9" t="s">
        <v>1</v>
      </c>
      <c r="C5" s="167">
        <v>4</v>
      </c>
      <c r="D5" s="168"/>
      <c r="E5" s="168"/>
      <c r="F5" s="43"/>
    </row>
    <row r="6" spans="1:7" x14ac:dyDescent="0.25">
      <c r="B6" s="10" t="s">
        <v>2</v>
      </c>
      <c r="C6" s="167">
        <v>7505.5</v>
      </c>
      <c r="D6" s="168"/>
      <c r="E6" s="168"/>
      <c r="F6" s="43"/>
    </row>
    <row r="7" spans="1:7" ht="18.75" customHeight="1" x14ac:dyDescent="0.25">
      <c r="B7" s="39" t="s">
        <v>47</v>
      </c>
      <c r="C7" s="160">
        <v>64200</v>
      </c>
      <c r="D7" s="161"/>
      <c r="E7" s="162"/>
      <c r="F7" s="44"/>
    </row>
    <row r="8" spans="1:7" x14ac:dyDescent="0.25">
      <c r="B8" s="56"/>
      <c r="D8" s="38">
        <v>9</v>
      </c>
    </row>
    <row r="9" spans="1:7" x14ac:dyDescent="0.25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 x14ac:dyDescent="0.25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 x14ac:dyDescent="0.25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46" t="s">
        <v>34</v>
      </c>
      <c r="C46" s="146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9.75" customHeight="1" x14ac:dyDescent="0.35">
      <c r="A2" s="192" t="s">
        <v>115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116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3926.2</v>
      </c>
      <c r="D6" s="195"/>
      <c r="E6" s="195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117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10</v>
      </c>
      <c r="D5" s="195"/>
      <c r="E5" s="195"/>
      <c r="F5" s="77"/>
    </row>
    <row r="6" spans="1:7" ht="19.5" x14ac:dyDescent="0.35">
      <c r="B6" s="78" t="s">
        <v>2</v>
      </c>
      <c r="C6" s="194">
        <v>17699.099999999999</v>
      </c>
      <c r="D6" s="195"/>
      <c r="E6" s="195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9" customHeight="1" x14ac:dyDescent="0.35">
      <c r="A2" s="192" t="s">
        <v>118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3240.8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7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119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3239.5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5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2" customHeight="1" x14ac:dyDescent="0.35">
      <c r="A2" s="192" t="s">
        <v>120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7</v>
      </c>
      <c r="D5" s="195"/>
      <c r="E5" s="195"/>
      <c r="F5" s="77"/>
    </row>
    <row r="6" spans="1:7" ht="19.5" x14ac:dyDescent="0.35">
      <c r="B6" s="78" t="s">
        <v>2</v>
      </c>
      <c r="C6" s="194">
        <v>13949.96</v>
      </c>
      <c r="D6" s="195"/>
      <c r="E6" s="195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513570.08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 x14ac:dyDescent="0.3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 x14ac:dyDescent="0.3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 x14ac:dyDescent="0.3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72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121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2</v>
      </c>
      <c r="D5" s="195"/>
      <c r="E5" s="195"/>
      <c r="F5" s="77"/>
    </row>
    <row r="6" spans="1:7" ht="19.5" x14ac:dyDescent="0.35">
      <c r="B6" s="78" t="s">
        <v>2</v>
      </c>
      <c r="C6" s="194">
        <v>3950.5</v>
      </c>
      <c r="D6" s="195"/>
      <c r="E6" s="195"/>
      <c r="F6" s="77"/>
    </row>
    <row r="7" spans="1:7" ht="19.5" x14ac:dyDescent="0.35">
      <c r="B7" s="78" t="s">
        <v>89</v>
      </c>
      <c r="C7" s="79">
        <v>420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58919.4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 x14ac:dyDescent="0.3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 x14ac:dyDescent="0.3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" customHeight="1" x14ac:dyDescent="0.35">
      <c r="A2" s="192" t="s">
        <v>122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3241.8</v>
      </c>
      <c r="D6" s="195"/>
      <c r="E6" s="195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402204.66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 x14ac:dyDescent="0.3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 x14ac:dyDescent="0.3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5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123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3250.9</v>
      </c>
      <c r="D6" s="195"/>
      <c r="E6" s="195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1362670.02</v>
      </c>
      <c r="D9" s="106"/>
      <c r="E9" s="107"/>
      <c r="F9" s="83"/>
    </row>
    <row r="10" spans="1:7" x14ac:dyDescent="0.3">
      <c r="B10" s="87" t="s">
        <v>87</v>
      </c>
      <c r="C10" s="88">
        <v>7.5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 x14ac:dyDescent="0.3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 x14ac:dyDescent="0.3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1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124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3252.6</v>
      </c>
      <c r="D6" s="195"/>
      <c r="E6" s="195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952540.02</v>
      </c>
      <c r="D9" s="106"/>
      <c r="E9" s="107"/>
      <c r="F9" s="83"/>
    </row>
    <row r="10" spans="1:7" x14ac:dyDescent="0.3">
      <c r="B10" s="87" t="s">
        <v>87</v>
      </c>
      <c r="C10" s="88">
        <v>10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 x14ac:dyDescent="0.3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1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125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3248</v>
      </c>
      <c r="D6" s="195"/>
      <c r="E6" s="195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1138096.23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 x14ac:dyDescent="0.3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2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5.25" customHeight="1" x14ac:dyDescent="0.35">
      <c r="A2" s="192" t="s">
        <v>109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11183.8</v>
      </c>
      <c r="D6" s="195"/>
      <c r="E6" s="195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4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8.25" customHeight="1" x14ac:dyDescent="0.35">
      <c r="A2" s="192" t="s">
        <v>126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3254.9</v>
      </c>
      <c r="D6" s="195"/>
      <c r="E6" s="195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1002604.76</v>
      </c>
      <c r="D9" s="106"/>
      <c r="E9" s="107"/>
      <c r="F9" s="83"/>
    </row>
    <row r="10" spans="1:7" x14ac:dyDescent="0.3">
      <c r="B10" s="87" t="s">
        <v>87</v>
      </c>
      <c r="C10" s="88">
        <v>11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 x14ac:dyDescent="0.3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1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8.25" customHeight="1" x14ac:dyDescent="0.35">
      <c r="A2" s="192" t="s">
        <v>127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3254</v>
      </c>
      <c r="D6" s="195"/>
      <c r="E6" s="195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1623157.48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 x14ac:dyDescent="0.3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topLeftCell="A40" zoomScale="66" zoomScaleNormal="66" workbookViewId="0">
      <selection activeCell="H31" sqref="H31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8.2851562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 x14ac:dyDescent="0.3">
      <c r="E1" s="139" t="s">
        <v>41</v>
      </c>
    </row>
    <row r="2" spans="1:5" ht="35.25" customHeight="1" x14ac:dyDescent="0.35">
      <c r="A2" s="192" t="s">
        <v>140</v>
      </c>
      <c r="B2" s="192"/>
      <c r="C2" s="192"/>
      <c r="D2" s="192"/>
      <c r="E2" s="192"/>
    </row>
    <row r="3" spans="1:5" ht="19.5" x14ac:dyDescent="0.35">
      <c r="B3" s="109"/>
      <c r="C3" s="110" t="s">
        <v>141</v>
      </c>
      <c r="D3" s="110"/>
      <c r="E3" s="110"/>
    </row>
    <row r="4" spans="1:5" ht="19.5" x14ac:dyDescent="0.35">
      <c r="B4" s="73" t="s">
        <v>0</v>
      </c>
      <c r="C4" s="193" t="s">
        <v>110</v>
      </c>
      <c r="D4" s="179"/>
      <c r="E4" s="179"/>
    </row>
    <row r="5" spans="1:5" ht="19.5" x14ac:dyDescent="0.35">
      <c r="B5" s="73" t="s">
        <v>1</v>
      </c>
      <c r="C5" s="194">
        <v>8</v>
      </c>
      <c r="D5" s="195"/>
      <c r="E5" s="195"/>
    </row>
    <row r="6" spans="1:5" ht="19.5" x14ac:dyDescent="0.35">
      <c r="B6" s="78" t="s">
        <v>2</v>
      </c>
      <c r="C6" s="194">
        <v>15253.96</v>
      </c>
      <c r="D6" s="195"/>
      <c r="E6" s="195"/>
    </row>
    <row r="7" spans="1:5" ht="19.5" x14ac:dyDescent="0.35">
      <c r="B7" s="78" t="s">
        <v>89</v>
      </c>
      <c r="C7" s="79">
        <v>1668</v>
      </c>
      <c r="D7" s="80"/>
      <c r="E7" s="81"/>
    </row>
    <row r="8" spans="1:5" ht="39" x14ac:dyDescent="0.3">
      <c r="B8" s="98" t="s">
        <v>96</v>
      </c>
      <c r="C8" s="188"/>
      <c r="D8" s="189"/>
      <c r="E8" s="190"/>
    </row>
    <row r="9" spans="1:5" ht="19.5" x14ac:dyDescent="0.3">
      <c r="B9" s="108" t="s">
        <v>91</v>
      </c>
      <c r="C9" s="105">
        <v>2971240.55</v>
      </c>
      <c r="D9" s="106"/>
      <c r="E9" s="107"/>
    </row>
    <row r="10" spans="1:5" x14ac:dyDescent="0.3">
      <c r="B10" s="87" t="s">
        <v>87</v>
      </c>
      <c r="C10" s="88">
        <v>9</v>
      </c>
      <c r="D10" s="66"/>
      <c r="E10" s="46"/>
    </row>
    <row r="11" spans="1:5" x14ac:dyDescent="0.3">
      <c r="B11" s="87" t="s">
        <v>93</v>
      </c>
      <c r="C11" s="88">
        <f>12*D40</f>
        <v>157344</v>
      </c>
      <c r="D11" s="66"/>
      <c r="E11" s="46"/>
    </row>
    <row r="12" spans="1:5" x14ac:dyDescent="0.3">
      <c r="B12" s="87" t="s">
        <v>88</v>
      </c>
      <c r="C12" s="89">
        <f>C6*C10*12</f>
        <v>1647427.6799999997</v>
      </c>
      <c r="D12" s="66">
        <f>C12/12</f>
        <v>137285.63999999998</v>
      </c>
      <c r="E12" s="46"/>
    </row>
    <row r="13" spans="1:5" x14ac:dyDescent="0.3">
      <c r="A13" s="177"/>
      <c r="B13" s="178"/>
      <c r="C13" s="178"/>
      <c r="D13" s="178"/>
      <c r="E13" s="179"/>
    </row>
    <row r="14" spans="1:5" x14ac:dyDescent="0.3">
      <c r="A14" s="111"/>
      <c r="B14" s="112"/>
      <c r="C14" s="112"/>
      <c r="D14" s="113"/>
      <c r="E14" s="114"/>
    </row>
    <row r="15" spans="1:5" ht="18.75" customHeight="1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</row>
    <row r="16" spans="1:5" ht="75" x14ac:dyDescent="0.3">
      <c r="A16" s="181"/>
      <c r="B16" s="153"/>
      <c r="C16" s="183"/>
      <c r="D16" s="116" t="s">
        <v>6</v>
      </c>
      <c r="E16" s="116" t="s">
        <v>42</v>
      </c>
    </row>
    <row r="17" spans="1:5" x14ac:dyDescent="0.3">
      <c r="A17" s="117" t="s">
        <v>7</v>
      </c>
      <c r="B17" s="13" t="s">
        <v>31</v>
      </c>
      <c r="C17" s="15">
        <f>D17*C6</f>
        <v>86032.334399999992</v>
      </c>
      <c r="D17" s="15">
        <v>5.64</v>
      </c>
      <c r="E17" s="15">
        <f>C17*12</f>
        <v>1032388.0127999999</v>
      </c>
    </row>
    <row r="18" spans="1:5" x14ac:dyDescent="0.3">
      <c r="A18" s="100" t="s">
        <v>10</v>
      </c>
      <c r="B18" s="18" t="s">
        <v>11</v>
      </c>
      <c r="C18" s="15">
        <f>0.67*C6</f>
        <v>10220.153200000001</v>
      </c>
      <c r="D18" s="15">
        <v>0.67</v>
      </c>
      <c r="E18" s="15">
        <f>C18*12</f>
        <v>122641.83840000001</v>
      </c>
    </row>
    <row r="19" spans="1:5" x14ac:dyDescent="0.3">
      <c r="A19" s="100" t="s">
        <v>12</v>
      </c>
      <c r="B19" s="18" t="s">
        <v>33</v>
      </c>
      <c r="C19" s="15">
        <v>1350</v>
      </c>
      <c r="D19" s="15">
        <f>C19/C6</f>
        <v>8.8501608762577066E-2</v>
      </c>
      <c r="E19" s="15">
        <v>32400</v>
      </c>
    </row>
    <row r="20" spans="1:5" x14ac:dyDescent="0.3">
      <c r="A20" s="118" t="s">
        <v>13</v>
      </c>
      <c r="B20" s="46" t="s">
        <v>58</v>
      </c>
      <c r="C20" s="15">
        <f>E20/12</f>
        <v>222</v>
      </c>
      <c r="D20" s="15">
        <f>C20/C6</f>
        <v>1.4553597885401563E-2</v>
      </c>
      <c r="E20" s="3">
        <v>2664</v>
      </c>
    </row>
    <row r="21" spans="1:5" x14ac:dyDescent="0.3">
      <c r="A21" s="118" t="s">
        <v>14</v>
      </c>
      <c r="B21" s="1" t="s">
        <v>38</v>
      </c>
      <c r="C21" s="15">
        <f t="shared" ref="C21" si="0">E21/12</f>
        <v>326.65000000000003</v>
      </c>
      <c r="D21" s="54">
        <f>C21/C6</f>
        <v>2.1414111483182077E-2</v>
      </c>
      <c r="E21" s="15">
        <f>C7*2.35</f>
        <v>3919.8</v>
      </c>
    </row>
    <row r="22" spans="1:5" x14ac:dyDescent="0.3">
      <c r="A22" s="118" t="s">
        <v>45</v>
      </c>
      <c r="B22" s="1" t="s">
        <v>85</v>
      </c>
      <c r="C22" s="15">
        <f>E22/12</f>
        <v>225.18000000000004</v>
      </c>
      <c r="D22" s="54">
        <f>C22/C6</f>
        <v>1.4762068341597857E-2</v>
      </c>
      <c r="E22" s="15">
        <f>C7*1.62</f>
        <v>2702.1600000000003</v>
      </c>
    </row>
    <row r="23" spans="1:5" s="119" customFormat="1" x14ac:dyDescent="0.3">
      <c r="A23" s="118" t="s">
        <v>131</v>
      </c>
      <c r="B23" s="1" t="s">
        <v>37</v>
      </c>
      <c r="C23" s="15">
        <f>C12*12%/12</f>
        <v>16474.276799999996</v>
      </c>
      <c r="D23" s="15">
        <f>C23/C6</f>
        <v>1.0799999999999998</v>
      </c>
      <c r="E23" s="3">
        <f>C12*12%</f>
        <v>197691.32159999997</v>
      </c>
    </row>
    <row r="24" spans="1:5" ht="37.5" x14ac:dyDescent="0.3">
      <c r="A24" s="118" t="s">
        <v>132</v>
      </c>
      <c r="B24" s="1" t="s">
        <v>83</v>
      </c>
      <c r="C24" s="15">
        <f>C12*0.9%/12</f>
        <v>1235.5707599999998</v>
      </c>
      <c r="D24" s="15">
        <f>C24/C6</f>
        <v>8.0999999999999989E-2</v>
      </c>
      <c r="E24" s="3">
        <f>C12*0.9%</f>
        <v>14826.849119999999</v>
      </c>
    </row>
    <row r="25" spans="1:5" s="119" customFormat="1" x14ac:dyDescent="0.3">
      <c r="A25" s="118" t="s">
        <v>133</v>
      </c>
      <c r="B25" s="1" t="s">
        <v>84</v>
      </c>
      <c r="C25" s="15">
        <f>C12*2.5%/12</f>
        <v>3432.1409999999996</v>
      </c>
      <c r="D25" s="15">
        <f>C25/C6</f>
        <v>0.22499999999999998</v>
      </c>
      <c r="E25" s="3">
        <f>C25*12</f>
        <v>41185.691999999995</v>
      </c>
    </row>
    <row r="26" spans="1:5" s="121" customFormat="1" x14ac:dyDescent="0.3">
      <c r="A26" s="118" t="s">
        <v>134</v>
      </c>
      <c r="B26" s="48" t="s">
        <v>108</v>
      </c>
      <c r="C26" s="49">
        <f>E26/12</f>
        <v>2476.0337916666663</v>
      </c>
      <c r="D26" s="49">
        <f>E26/C6/12</f>
        <v>0.16232072141703968</v>
      </c>
      <c r="E26" s="50">
        <f>C9*1%</f>
        <v>29712.405499999997</v>
      </c>
    </row>
    <row r="27" spans="1:5" s="123" customFormat="1" x14ac:dyDescent="0.3">
      <c r="A27" s="122"/>
      <c r="B27" s="66" t="s">
        <v>136</v>
      </c>
      <c r="C27" s="14">
        <f>SUM(C17:C26)</f>
        <v>121994.33995166664</v>
      </c>
      <c r="D27" s="14">
        <f>SUM(D17:D26)</f>
        <v>7.9975521078897973</v>
      </c>
      <c r="E27" s="14">
        <f>SUM(E17:E26)</f>
        <v>1480132.0794199998</v>
      </c>
    </row>
    <row r="28" spans="1:5" ht="37.5" x14ac:dyDescent="0.3">
      <c r="A28" s="118"/>
      <c r="B28" s="90" t="s">
        <v>94</v>
      </c>
      <c r="C28" s="134">
        <f>E28/12</f>
        <v>13941.300048333322</v>
      </c>
      <c r="D28" s="134">
        <f>C28/C6</f>
        <v>0.91394628334762396</v>
      </c>
      <c r="E28" s="134">
        <f>C12-E27</f>
        <v>167295.60057999985</v>
      </c>
    </row>
    <row r="29" spans="1:5" x14ac:dyDescent="0.3">
      <c r="A29" s="120" t="s">
        <v>135</v>
      </c>
      <c r="B29" s="48" t="s">
        <v>150</v>
      </c>
      <c r="C29" s="15">
        <f>E29/12</f>
        <v>1833.3333333333333</v>
      </c>
      <c r="D29" s="54">
        <f>C29/C6</f>
        <v>0.12018736992448736</v>
      </c>
      <c r="E29" s="50">
        <v>22000</v>
      </c>
    </row>
    <row r="30" spans="1:5" x14ac:dyDescent="0.3">
      <c r="A30" s="120" t="s">
        <v>152</v>
      </c>
      <c r="B30" s="48" t="s">
        <v>147</v>
      </c>
      <c r="C30" s="15">
        <f t="shared" ref="C30:C34" si="1">E30/12</f>
        <v>3333.3333333333335</v>
      </c>
      <c r="D30" s="54">
        <f>C30/C6</f>
        <v>0.21852249077179522</v>
      </c>
      <c r="E30" s="50">
        <v>40000</v>
      </c>
    </row>
    <row r="31" spans="1:5" x14ac:dyDescent="0.3">
      <c r="A31" s="120" t="s">
        <v>153</v>
      </c>
      <c r="B31" s="1" t="s">
        <v>148</v>
      </c>
      <c r="C31" s="15">
        <f t="shared" si="1"/>
        <v>1666.6666666666667</v>
      </c>
      <c r="D31" s="54">
        <f>C31/C6</f>
        <v>0.10926124538589761</v>
      </c>
      <c r="E31" s="3">
        <v>20000</v>
      </c>
    </row>
    <row r="32" spans="1:5" x14ac:dyDescent="0.3">
      <c r="A32" s="120" t="s">
        <v>154</v>
      </c>
      <c r="B32" s="1" t="s">
        <v>151</v>
      </c>
      <c r="C32" s="15">
        <f t="shared" si="1"/>
        <v>1000</v>
      </c>
      <c r="D32" s="54">
        <f>C32/C6</f>
        <v>6.5556747231538565E-2</v>
      </c>
      <c r="E32" s="3">
        <v>12000</v>
      </c>
    </row>
    <row r="33" spans="1:6" ht="37.5" x14ac:dyDescent="0.3">
      <c r="A33" s="120" t="s">
        <v>155</v>
      </c>
      <c r="B33" s="18" t="s">
        <v>149</v>
      </c>
      <c r="C33" s="15">
        <f t="shared" si="1"/>
        <v>7500</v>
      </c>
      <c r="D33" s="54">
        <f>C33/C6</f>
        <v>0.49167560423653928</v>
      </c>
      <c r="E33" s="3">
        <v>90000</v>
      </c>
    </row>
    <row r="34" spans="1:6" x14ac:dyDescent="0.3">
      <c r="A34" s="100"/>
      <c r="B34" s="22" t="s">
        <v>137</v>
      </c>
      <c r="C34" s="15">
        <f t="shared" si="1"/>
        <v>15333.333333333334</v>
      </c>
      <c r="D34" s="14">
        <f>SUM(D29:D33)</f>
        <v>1.005203457550258</v>
      </c>
      <c r="E34" s="14">
        <f>SUM(E29:E33)</f>
        <v>184000</v>
      </c>
      <c r="F34" s="135"/>
    </row>
    <row r="35" spans="1:6" x14ac:dyDescent="0.3">
      <c r="A35" s="120" t="s">
        <v>144</v>
      </c>
      <c r="B35" s="140" t="s">
        <v>142</v>
      </c>
      <c r="C35" s="141"/>
      <c r="D35" s="141"/>
      <c r="E35" s="141">
        <v>0</v>
      </c>
    </row>
    <row r="36" spans="1:6" x14ac:dyDescent="0.3">
      <c r="A36" s="120" t="s">
        <v>145</v>
      </c>
      <c r="B36" s="140" t="s">
        <v>143</v>
      </c>
      <c r="C36" s="141"/>
      <c r="D36" s="141"/>
      <c r="E36" s="141"/>
    </row>
    <row r="37" spans="1:6" ht="18" customHeight="1" x14ac:dyDescent="0.35">
      <c r="A37" s="18" t="s">
        <v>146</v>
      </c>
      <c r="B37" s="1" t="s">
        <v>156</v>
      </c>
      <c r="C37" s="23"/>
      <c r="D37" s="15"/>
      <c r="E37" s="212">
        <v>150000</v>
      </c>
    </row>
    <row r="38" spans="1:6" ht="33" customHeight="1" x14ac:dyDescent="0.3">
      <c r="A38" s="100"/>
      <c r="B38" s="142" t="s">
        <v>138</v>
      </c>
      <c r="C38" s="169"/>
      <c r="D38" s="136">
        <f>D27+D34</f>
        <v>9.0027555654400544</v>
      </c>
      <c r="E38" s="133"/>
    </row>
    <row r="39" spans="1:6" x14ac:dyDescent="0.3">
      <c r="A39" s="126"/>
      <c r="B39" s="126"/>
      <c r="C39" s="127"/>
      <c r="D39" s="26"/>
      <c r="E39" s="127"/>
    </row>
    <row r="40" spans="1:6" ht="42" customHeight="1" x14ac:dyDescent="0.3">
      <c r="A40" s="126"/>
      <c r="B40" s="137" t="s">
        <v>139</v>
      </c>
      <c r="C40" s="138">
        <v>14900</v>
      </c>
      <c r="D40" s="138">
        <f>C40/100*88</f>
        <v>13112</v>
      </c>
      <c r="E40" s="26"/>
    </row>
    <row r="41" spans="1:6" ht="18.75" customHeight="1" x14ac:dyDescent="0.3">
      <c r="A41" s="126"/>
      <c r="B41" s="126"/>
      <c r="C41" s="127"/>
      <c r="D41" s="127"/>
      <c r="E41" s="127"/>
    </row>
    <row r="42" spans="1:6" x14ac:dyDescent="0.3">
      <c r="A42" s="128"/>
      <c r="B42" s="206" t="s">
        <v>95</v>
      </c>
      <c r="C42" s="207"/>
      <c r="D42" s="207"/>
      <c r="E42" s="208"/>
    </row>
    <row r="43" spans="1:6" ht="60" customHeight="1" x14ac:dyDescent="0.3">
      <c r="A43" s="128"/>
      <c r="B43" s="209"/>
      <c r="C43" s="210"/>
      <c r="D43" s="210"/>
      <c r="E43" s="211"/>
    </row>
    <row r="44" spans="1:6" ht="55.5" customHeight="1" x14ac:dyDescent="0.3">
      <c r="A44" s="57" t="s">
        <v>39</v>
      </c>
      <c r="B44" s="57"/>
      <c r="C44" s="131"/>
      <c r="D44" s="57"/>
      <c r="E44" s="129"/>
    </row>
    <row r="45" spans="1:6" ht="37.5" customHeight="1" x14ac:dyDescent="0.3">
      <c r="A45" s="126"/>
      <c r="B45" s="126"/>
      <c r="C45" s="131"/>
      <c r="D45" s="127"/>
      <c r="E45" s="127"/>
    </row>
    <row r="46" spans="1:6" x14ac:dyDescent="0.3">
      <c r="A46" s="132"/>
      <c r="B46" s="132"/>
      <c r="C46" s="131"/>
      <c r="D46" s="131"/>
      <c r="E46" s="131"/>
    </row>
    <row r="47" spans="1:6" x14ac:dyDescent="0.3">
      <c r="A47" s="132"/>
      <c r="B47" s="132"/>
      <c r="C47" s="131"/>
      <c r="D47" s="131"/>
      <c r="E47" s="131"/>
    </row>
    <row r="48" spans="1:6" x14ac:dyDescent="0.3">
      <c r="A48" s="132"/>
      <c r="B48" s="132"/>
      <c r="C48" s="131"/>
      <c r="D48" s="131"/>
      <c r="E48" s="131"/>
    </row>
    <row r="49" spans="1:5" x14ac:dyDescent="0.3">
      <c r="A49" s="132"/>
      <c r="B49" s="132"/>
      <c r="C49" s="131"/>
      <c r="D49" s="131"/>
      <c r="E49" s="131"/>
    </row>
    <row r="50" spans="1:5" x14ac:dyDescent="0.3">
      <c r="A50" s="132"/>
      <c r="B50" s="132"/>
      <c r="C50" s="131"/>
      <c r="D50" s="131"/>
      <c r="E50" s="131"/>
    </row>
    <row r="51" spans="1:5" s="75" customFormat="1" x14ac:dyDescent="0.3">
      <c r="A51" s="132"/>
      <c r="B51" s="132"/>
      <c r="C51" s="131"/>
      <c r="D51" s="131"/>
      <c r="E51" s="131"/>
    </row>
    <row r="52" spans="1:5" s="75" customFormat="1" x14ac:dyDescent="0.3">
      <c r="A52" s="132"/>
      <c r="B52" s="132"/>
      <c r="C52" s="131"/>
      <c r="D52" s="131"/>
      <c r="E52" s="131"/>
    </row>
    <row r="53" spans="1:5" s="75" customFormat="1" x14ac:dyDescent="0.3">
      <c r="A53" s="132"/>
      <c r="B53" s="132"/>
      <c r="C53" s="131"/>
      <c r="D53" s="131"/>
      <c r="E53" s="131"/>
    </row>
    <row r="54" spans="1:5" s="75" customFormat="1" x14ac:dyDescent="0.3">
      <c r="A54" s="132"/>
      <c r="B54" s="132"/>
      <c r="C54" s="131"/>
      <c r="D54" s="131"/>
      <c r="E54" s="131"/>
    </row>
    <row r="55" spans="1:5" s="75" customFormat="1" x14ac:dyDescent="0.3">
      <c r="A55" s="132"/>
      <c r="B55" s="132"/>
      <c r="C55" s="131"/>
      <c r="D55" s="131"/>
      <c r="E55" s="131"/>
    </row>
    <row r="56" spans="1:5" s="75" customFormat="1" x14ac:dyDescent="0.3">
      <c r="A56" s="132"/>
      <c r="B56" s="132"/>
      <c r="C56" s="131"/>
      <c r="D56" s="131"/>
      <c r="E56" s="131"/>
    </row>
    <row r="57" spans="1:5" s="75" customFormat="1" x14ac:dyDescent="0.3">
      <c r="A57" s="72"/>
      <c r="B57" s="72"/>
      <c r="C57" s="131"/>
      <c r="D57" s="131"/>
      <c r="E57" s="131"/>
    </row>
    <row r="58" spans="1:5" s="75" customFormat="1" x14ac:dyDescent="0.3">
      <c r="A58" s="72"/>
      <c r="B58" s="72"/>
      <c r="C58" s="131"/>
      <c r="D58" s="131"/>
      <c r="E58" s="131"/>
    </row>
    <row r="59" spans="1:5" s="75" customFormat="1" x14ac:dyDescent="0.3">
      <c r="A59" s="72"/>
      <c r="B59" s="72"/>
      <c r="C59" s="131"/>
      <c r="D59" s="131"/>
      <c r="E59" s="131"/>
    </row>
    <row r="60" spans="1:5" s="75" customFormat="1" x14ac:dyDescent="0.3">
      <c r="A60" s="72"/>
      <c r="B60" s="72"/>
      <c r="C60" s="131"/>
      <c r="D60" s="131"/>
      <c r="E60" s="131"/>
    </row>
    <row r="61" spans="1:5" s="75" customFormat="1" x14ac:dyDescent="0.3">
      <c r="A61" s="72"/>
      <c r="B61" s="7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131"/>
      <c r="D84" s="131"/>
      <c r="E84" s="131"/>
    </row>
    <row r="85" spans="1:5" s="75" customFormat="1" x14ac:dyDescent="0.3">
      <c r="A85" s="72"/>
      <c r="B85" s="72"/>
      <c r="C85" s="131"/>
      <c r="D85" s="131"/>
      <c r="E85" s="131"/>
    </row>
    <row r="86" spans="1:5" s="75" customFormat="1" x14ac:dyDescent="0.3">
      <c r="A86" s="72"/>
      <c r="B86" s="72"/>
      <c r="C86" s="131"/>
      <c r="D86" s="131"/>
      <c r="E86" s="131"/>
    </row>
    <row r="87" spans="1:5" s="75" customFormat="1" x14ac:dyDescent="0.3">
      <c r="A87" s="72"/>
      <c r="B87" s="72"/>
      <c r="C87" s="131"/>
      <c r="D87" s="131"/>
      <c r="E87" s="131"/>
    </row>
    <row r="88" spans="1:5" s="75" customFormat="1" x14ac:dyDescent="0.3">
      <c r="A88" s="72"/>
      <c r="B88" s="72"/>
      <c r="C88" s="72"/>
      <c r="D88" s="131"/>
      <c r="E88" s="131"/>
    </row>
    <row r="89" spans="1:5" s="75" customFormat="1" x14ac:dyDescent="0.3">
      <c r="A89" s="72"/>
      <c r="B89" s="72"/>
      <c r="C89" s="72"/>
      <c r="D89" s="131"/>
      <c r="E89" s="131"/>
    </row>
    <row r="90" spans="1:5" s="75" customFormat="1" x14ac:dyDescent="0.3">
      <c r="A90" s="72"/>
      <c r="B90" s="72"/>
      <c r="C90" s="72"/>
      <c r="D90" s="131"/>
      <c r="E90" s="131"/>
    </row>
    <row r="91" spans="1:5" s="75" customFormat="1" x14ac:dyDescent="0.3">
      <c r="A91" s="72"/>
      <c r="B91" s="72"/>
      <c r="C91" s="72"/>
      <c r="D91" s="131"/>
      <c r="E91" s="131"/>
    </row>
    <row r="92" spans="1:5" s="75" customFormat="1" x14ac:dyDescent="0.3">
      <c r="A92" s="72"/>
      <c r="B92" s="72"/>
      <c r="C92" s="72"/>
      <c r="D92" s="131"/>
      <c r="E92" s="131"/>
    </row>
  </sheetData>
  <mergeCells count="12">
    <mergeCell ref="C8:E8"/>
    <mergeCell ref="A2:E2"/>
    <mergeCell ref="C4:E4"/>
    <mergeCell ref="C5:E5"/>
    <mergeCell ref="C6:E6"/>
    <mergeCell ref="B38:C38"/>
    <mergeCell ref="B42:E43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0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128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17806.240000000002</v>
      </c>
      <c r="D6" s="195"/>
      <c r="E6" s="195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129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17771.009999999998</v>
      </c>
      <c r="D6" s="195"/>
      <c r="E6" s="195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5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130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3213.97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6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100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2"/>
      <c r="C46" s="143"/>
      <c r="D46" s="144"/>
      <c r="E46" s="145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46" t="s">
        <v>34</v>
      </c>
      <c r="C48" s="146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6"/>
      <c r="C52" s="197"/>
      <c r="D52" s="197"/>
      <c r="E52" s="198"/>
      <c r="F52" s="6"/>
      <c r="G52" s="6"/>
    </row>
    <row r="53" spans="1:7" ht="52.5" customHeight="1" x14ac:dyDescent="0.25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105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2"/>
      <c r="C48" s="143"/>
      <c r="D48" s="144"/>
      <c r="E48" s="145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46" t="s">
        <v>34</v>
      </c>
      <c r="C50" s="146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6"/>
      <c r="C60" s="197"/>
      <c r="D60" s="197"/>
      <c r="E60" s="198"/>
      <c r="F60" s="6"/>
      <c r="G60" s="6"/>
    </row>
    <row r="61" spans="1:7" ht="52.5" customHeight="1" x14ac:dyDescent="0.25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3.75" customHeight="1" x14ac:dyDescent="0.35">
      <c r="A2" s="192" t="s">
        <v>106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18162.099999999999</v>
      </c>
      <c r="D6" s="195"/>
      <c r="E6" s="195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111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7</v>
      </c>
      <c r="D5" s="195"/>
      <c r="E5" s="195"/>
      <c r="F5" s="77"/>
    </row>
    <row r="6" spans="1:7" ht="19.5" x14ac:dyDescent="0.35">
      <c r="B6" s="78" t="s">
        <v>2</v>
      </c>
      <c r="C6" s="194">
        <v>12392.69</v>
      </c>
      <c r="D6" s="195"/>
      <c r="E6" s="195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112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5</v>
      </c>
      <c r="D5" s="195"/>
      <c r="E5" s="195"/>
      <c r="F5" s="77"/>
    </row>
    <row r="6" spans="1:7" ht="19.5" x14ac:dyDescent="0.35">
      <c r="B6" s="78" t="s">
        <v>2</v>
      </c>
      <c r="C6" s="194">
        <v>9285.86</v>
      </c>
      <c r="D6" s="195"/>
      <c r="E6" s="195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113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3183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114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3259.2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2018-12-17T08:27:14Z</dcterms:modified>
</cp:coreProperties>
</file>