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E37" i="1"/>
  <c r="D36" i="1"/>
  <c r="C36" i="1"/>
  <c r="D35" i="1"/>
  <c r="C35" i="1"/>
  <c r="D34" i="1"/>
  <c r="D37" i="1" s="1"/>
  <c r="C34" i="1"/>
  <c r="C37" i="1" s="1"/>
  <c r="D33" i="1"/>
  <c r="C33" i="1"/>
  <c r="E32" i="1"/>
  <c r="C31" i="1"/>
  <c r="D31" i="1" s="1"/>
  <c r="C30" i="1"/>
  <c r="D30" i="1" s="1"/>
  <c r="C29" i="1"/>
  <c r="D29" i="1" s="1"/>
  <c r="C28" i="1"/>
  <c r="D28" i="1" s="1"/>
  <c r="E25" i="1"/>
  <c r="D25" i="1"/>
  <c r="C25" i="1"/>
  <c r="E21" i="1"/>
  <c r="D21" i="1"/>
  <c r="C21" i="1"/>
  <c r="E20" i="1"/>
  <c r="C20" i="1"/>
  <c r="D20" i="1" s="1"/>
  <c r="C19" i="1"/>
  <c r="D19" i="1" s="1"/>
  <c r="C18" i="1"/>
  <c r="E18" i="1" s="1"/>
  <c r="C17" i="1"/>
  <c r="E17" i="1" s="1"/>
  <c r="C12" i="1"/>
  <c r="C11" i="1"/>
  <c r="D32" i="1" l="1"/>
  <c r="C22" i="1"/>
  <c r="D22" i="1" s="1"/>
  <c r="C24" i="1"/>
  <c r="C32" i="1"/>
  <c r="E22" i="1"/>
  <c r="D12" i="1"/>
  <c r="C23" i="1"/>
  <c r="D23" i="1" s="1"/>
  <c r="E23" i="1"/>
  <c r="E26" i="1" l="1"/>
  <c r="E27" i="1" s="1"/>
  <c r="C27" i="1" s="1"/>
  <c r="D27" i="1" s="1"/>
  <c r="D24" i="1"/>
  <c r="D26" i="1" s="1"/>
  <c r="D38" i="1" s="1"/>
  <c r="E24" i="1"/>
  <c r="C26" i="1"/>
</calcChain>
</file>

<file path=xl/sharedStrings.xml><?xml version="1.0" encoding="utf-8"?>
<sst xmlns="http://schemas.openxmlformats.org/spreadsheetml/2006/main" count="57" uniqueCount="57">
  <si>
    <t>Утвержден общим собранием собственников</t>
  </si>
  <si>
    <t>План работ и услуг по содержанию и ремонту общего имущества МКД на 2019 год по адресу:                                                                                                               Г. Исакова, 249а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</si>
  <si>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</si>
  <si>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</si>
  <si>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</si>
  <si>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</si>
  <si>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</si>
  <si>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Задоженность (-), переплата (+) посостоянию на 01.01.2019</t>
  </si>
  <si>
    <t>Сумма задолженности МКД за ресурсы</t>
  </si>
  <si>
    <t>Тариф на содержание</t>
  </si>
  <si>
    <t>Прочие доходы дома</t>
  </si>
  <si>
    <t>Годовой доход МКД</t>
  </si>
  <si>
    <t>1</t>
  </si>
  <si>
    <t xml:space="preserve">Услуги по обслуживанию и текущему ремонту общего имущества МКД </t>
  </si>
  <si>
    <t>сумма в месяц, руб</t>
  </si>
  <si>
    <t>План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</si>
  <si>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</si>
  <si>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</si>
  <si>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</si>
  <si>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</si>
  <si>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2.1</t>
  </si>
  <si>
    <t xml:space="preserve">Услуги аварийно-диспетчерской службы, в тч. </t>
  </si>
  <si>
    <t>2.3</t>
  </si>
  <si>
    <t>Страхование лифтов</t>
  </si>
  <si>
    <t>2.4</t>
  </si>
  <si>
    <t>Дератизация подвального помещения</t>
  </si>
  <si>
    <t>2.5.</t>
  </si>
  <si>
    <t>Дезинсекция подвального помещения</t>
  </si>
  <si>
    <t>2.6.</t>
  </si>
  <si>
    <t xml:space="preserve">Услуги по управлению многоквартирным домом (12%) </t>
  </si>
  <si>
    <t>2.7.</t>
  </si>
  <si>
    <t>Сборы за обслуживание системой "Город" и ООО "Вычислительный центр ЖКХ"  (0,9%)</t>
  </si>
  <si>
    <t>2.8.</t>
  </si>
  <si>
    <t>Обслуживанеие Банком (2,5%)</t>
  </si>
  <si>
    <t>2.9.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</si>
  <si>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</si>
  <si>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</si>
  <si>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</si>
  <si>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3.1.</t>
  </si>
  <si>
    <t>Промывка, опресовка</t>
  </si>
  <si>
    <t>3.2.</t>
  </si>
  <si>
    <t xml:space="preserve">Дезинфекция мусороствола, мусорокамер </t>
  </si>
  <si>
    <t>3.3.</t>
  </si>
  <si>
    <t>Очистка подвалов и технического этажа</t>
  </si>
  <si>
    <t>3.4.</t>
  </si>
  <si>
    <t>Востановление теплоизляции</t>
  </si>
  <si>
    <t xml:space="preserve">итого работ по текущему ремонту: </t>
  </si>
  <si>
    <t>3.5.</t>
  </si>
  <si>
    <t>Ориентировочный остаток денежных средств с 2018г.</t>
  </si>
  <si>
    <t>3.6.</t>
  </si>
  <si>
    <t xml:space="preserve">Ремонт межпанельных швов </t>
  </si>
  <si>
    <t>3.7.</t>
  </si>
  <si>
    <t xml:space="preserve">Ремонт кровли </t>
  </si>
  <si>
    <t>3.8.</t>
  </si>
  <si>
    <t>Замена запорной арматуры в подвале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</si>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</sst>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0" borderId="0" xfId="0" applyFont="1" applyBorder="1" applyProtection="1"/>
    <xf numFmtId="49" fontId="3" fillId="0" borderId="1" xfId="0" applyNumberFormat="1" applyFont="1" applyBorder="1" applyAlignment="1" applyProtection="1">
      <alignment readingOrder="1"/>
    </xf>
    <xf numFmtId="0" fontId="3" fillId="0" borderId="2" xfId="0" applyFont="1" applyBorder="1" applyAlignment="1" applyProtection="1">
      <alignment readingOrder="1"/>
    </xf>
    <xf numFmtId="0" fontId="1" fillId="0" borderId="2" xfId="0" applyFont="1" applyBorder="1" applyAlignment="1" applyProtection="1"/>
    <xf numFmtId="0" fontId="1" fillId="0" borderId="0" xfId="0" applyFont="1" applyBorder="1" applyAlignment="1" applyProtection="1"/>
    <xf numFmtId="0" fontId="3" fillId="0" borderId="2" xfId="0" applyFont="1" applyBorder="1" applyAlignment="1" applyProtection="1">
      <alignment horizontal="left" readingOrder="1"/>
    </xf>
    <xf numFmtId="0" fontId="1" fillId="0" borderId="2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readingOrder="1"/>
    </xf>
    <xf numFmtId="0" fontId="3" fillId="0" borderId="3" xfId="0" applyFont="1" applyBorder="1" applyAlignment="1" applyProtection="1">
      <alignment horizontal="left" readingOrder="1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 wrapText="1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5" fillId="0" borderId="2" xfId="0" applyFont="1" applyFill="1" applyBorder="1" applyProtection="1"/>
    <xf numFmtId="2" fontId="1" fillId="0" borderId="2" xfId="0" applyNumberFormat="1" applyFont="1" applyBorder="1" applyAlignment="1" applyProtection="1">
      <alignment horizontal="left"/>
    </xf>
    <xf numFmtId="0" fontId="6" fillId="0" borderId="2" xfId="0" applyFont="1" applyBorder="1" applyProtection="1"/>
    <xf numFmtId="0" fontId="1" fillId="0" borderId="2" xfId="0" applyFont="1" applyBorder="1" applyProtection="1"/>
    <xf numFmtId="0" fontId="6" fillId="0" borderId="2" xfId="0" applyFont="1" applyBorder="1" applyAlignment="1" applyProtection="1">
      <alignment horizontal="left"/>
    </xf>
    <xf numFmtId="49" fontId="4" fillId="0" borderId="2" xfId="0" applyNumberFormat="1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1" fillId="0" borderId="4" xfId="0" applyFont="1" applyBorder="1" applyAlignment="1" applyProtection="1"/>
    <xf numFmtId="49" fontId="4" fillId="0" borderId="7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 readingOrder="1"/>
    </xf>
    <xf numFmtId="0" fontId="7" fillId="0" borderId="3" xfId="0" applyFont="1" applyBorder="1" applyAlignment="1" applyProtection="1">
      <alignment horizontal="center" vertical="center" wrapText="1" readingOrder="1"/>
    </xf>
    <xf numFmtId="0" fontId="7" fillId="0" borderId="5" xfId="0" applyFont="1" applyBorder="1" applyAlignment="1" applyProtection="1">
      <alignment horizontal="center" vertical="center" wrapText="1" readingOrder="1"/>
    </xf>
    <xf numFmtId="49" fontId="4" fillId="0" borderId="8" xfId="0" applyNumberFormat="1" applyFont="1" applyBorder="1" applyAlignment="1" applyProtection="1">
      <alignment horizontal="center" vertical="center"/>
    </xf>
    <xf numFmtId="49" fontId="3" fillId="0" borderId="8" xfId="0" applyNumberFormat="1" applyFont="1" applyBorder="1" applyAlignment="1" applyProtection="1">
      <alignment horizontal="center" vertical="center" wrapText="1" readingOrder="1"/>
    </xf>
    <xf numFmtId="0" fontId="7" fillId="0" borderId="8" xfId="0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 readingOrder="1"/>
    </xf>
    <xf numFmtId="49" fontId="5" fillId="0" borderId="3" xfId="0" applyNumberFormat="1" applyFont="1" applyBorder="1" applyProtection="1"/>
    <xf numFmtId="0" fontId="5" fillId="0" borderId="2" xfId="0" applyNumberFormat="1" applyFont="1" applyBorder="1" applyAlignment="1" applyProtection="1">
      <alignment wrapText="1"/>
    </xf>
    <xf numFmtId="2" fontId="5" fillId="0" borderId="2" xfId="0" applyNumberFormat="1" applyFont="1" applyBorder="1" applyAlignment="1" applyProtection="1">
      <alignment horizontal="center"/>
    </xf>
    <xf numFmtId="49" fontId="5" fillId="0" borderId="2" xfId="0" applyNumberFormat="1" applyFont="1" applyBorder="1" applyProtection="1"/>
    <xf numFmtId="49" fontId="5" fillId="0" borderId="2" xfId="0" applyNumberFormat="1" applyFont="1" applyBorder="1" applyAlignment="1" applyProtection="1">
      <alignment wrapText="1"/>
    </xf>
    <xf numFmtId="49" fontId="5" fillId="0" borderId="2" xfId="0" applyNumberFormat="1" applyFont="1" applyBorder="1" applyProtection="1">
      <protection locked="0"/>
    </xf>
    <xf numFmtId="2" fontId="5" fillId="0" borderId="2" xfId="0" applyNumberFormat="1" applyFont="1" applyBorder="1" applyAlignment="1" applyProtection="1">
      <alignment horizontal="center"/>
      <protection locked="0"/>
    </xf>
    <xf numFmtId="49" fontId="5" fillId="0" borderId="2" xfId="0" applyNumberFormat="1" applyFont="1" applyBorder="1" applyAlignment="1" applyProtection="1">
      <alignment wrapText="1"/>
      <protection locked="0"/>
    </xf>
    <xf numFmtId="2" fontId="5" fillId="2" borderId="2" xfId="0" applyNumberFormat="1" applyFont="1" applyFill="1" applyBorder="1" applyAlignment="1" applyProtection="1">
      <alignment horizontal="center"/>
    </xf>
    <xf numFmtId="0" fontId="8" fillId="0" borderId="0" xfId="0" applyFont="1" applyProtection="1"/>
    <xf numFmtId="49" fontId="5" fillId="0" borderId="2" xfId="0" applyNumberFormat="1" applyFont="1" applyBorder="1" applyAlignment="1" applyProtection="1">
      <alignment vertical="center" wrapText="1"/>
      <protection locked="0"/>
    </xf>
    <xf numFmtId="2" fontId="5" fillId="0" borderId="2" xfId="0" applyNumberFormat="1" applyFont="1" applyBorder="1" applyAlignment="1" applyProtection="1">
      <alignment horizontal="center" vertical="center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49" fontId="4" fillId="0" borderId="2" xfId="0" applyNumberFormat="1" applyFont="1" applyBorder="1" applyProtection="1">
      <protection locked="0"/>
    </xf>
    <xf numFmtId="2" fontId="4" fillId="0" borderId="2" xfId="0" applyNumberFormat="1" applyFont="1" applyBorder="1" applyAlignment="1" applyProtection="1">
      <alignment horizontal="center"/>
    </xf>
    <xf numFmtId="0" fontId="9" fillId="0" borderId="0" xfId="0" applyFont="1" applyProtection="1"/>
    <xf numFmtId="49" fontId="5" fillId="3" borderId="2" xfId="0" applyNumberFormat="1" applyFont="1" applyFill="1" applyBorder="1" applyAlignment="1" applyProtection="1">
      <alignment wrapText="1"/>
      <protection locked="0"/>
    </xf>
    <xf numFmtId="2" fontId="5" fillId="3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Protection="1">
      <protection locked="0"/>
    </xf>
    <xf numFmtId="49" fontId="5" fillId="2" borderId="2" xfId="0" applyNumberFormat="1" applyFont="1" applyFill="1" applyBorder="1" applyAlignment="1" applyProtection="1">
      <alignment wrapText="1"/>
      <protection locked="0"/>
    </xf>
    <xf numFmtId="2" fontId="5" fillId="2" borderId="2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Protection="1"/>
    <xf numFmtId="49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wrapText="1"/>
    </xf>
    <xf numFmtId="2" fontId="2" fillId="0" borderId="0" xfId="0" applyNumberFormat="1" applyFont="1" applyProtection="1"/>
    <xf numFmtId="49" fontId="5" fillId="3" borderId="2" xfId="0" applyNumberFormat="1" applyFont="1" applyFill="1" applyBorder="1" applyAlignment="1" applyProtection="1">
      <alignment horizontal="left" vertical="center" wrapText="1"/>
    </xf>
    <xf numFmtId="2" fontId="4" fillId="0" borderId="2" xfId="0" applyNumberFormat="1" applyFont="1" applyBorder="1" applyAlignment="1" applyProtection="1">
      <alignment horizontal="center" vertical="center"/>
    </xf>
    <xf numFmtId="2" fontId="4" fillId="2" borderId="2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vertical="top" wrapText="1"/>
    </xf>
    <xf numFmtId="0" fontId="2" fillId="0" borderId="5" xfId="0" applyFont="1" applyBorder="1" applyAlignment="1" applyProtection="1">
      <alignment vertical="top"/>
    </xf>
    <xf numFmtId="2" fontId="4" fillId="0" borderId="2" xfId="0" applyNumberFormat="1" applyFont="1" applyBorder="1" applyAlignment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2" fontId="4" fillId="0" borderId="0" xfId="0" applyNumberFormat="1" applyFont="1" applyProtection="1"/>
    <xf numFmtId="49" fontId="4" fillId="0" borderId="0" xfId="0" applyNumberFormat="1" applyFont="1" applyAlignment="1" applyProtection="1">
      <alignment vertical="top" wrapText="1"/>
    </xf>
    <xf numFmtId="2" fontId="4" fillId="0" borderId="0" xfId="0" applyNumberFormat="1" applyFont="1" applyAlignment="1" applyProtection="1">
      <alignment horizontal="center" vertical="center"/>
    </xf>
    <xf numFmtId="49" fontId="10" fillId="0" borderId="0" xfId="0" applyNumberFormat="1" applyFont="1" applyProtection="1"/>
    <xf numFmtId="2" fontId="4" fillId="0" borderId="0" xfId="0" applyNumberFormat="1" applyFont="1" applyBorder="1" applyAlignment="1" applyProtection="1">
      <alignment horizontal="center" vertical="center" wrapText="1"/>
    </xf>
    <xf numFmtId="49" fontId="5" fillId="0" borderId="0" xfId="0" applyNumberFormat="1" applyFont="1" applyAlignment="1" applyProtection="1">
      <alignment horizontal="left"/>
    </xf>
    <xf numFmtId="2" fontId="1" fillId="0" borderId="0" xfId="0" applyNumberFormat="1" applyFont="1" applyProtection="1"/>
    <xf numFmtId="2" fontId="10" fillId="0" borderId="0" xfId="0" applyNumberFormat="1" applyFont="1" applyProtection="1"/>
    <xf numFmtId="49" fontId="1" fillId="0" borderId="0" xfId="0" applyNumberFormat="1" applyFo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76775" y="1533525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381750" y="185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676775" y="1533525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381750" y="185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676775" y="1533525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7124700" y="185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676775" y="1533525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7124700" y="185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676775" y="1533525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7124700" y="185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676775" y="1533525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7124700" y="185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676775" y="1533525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6381750" y="185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676775" y="1533525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6381750" y="185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676775" y="1533525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7124700" y="185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676775" y="1533525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7124700" y="185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676775" y="1533525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7124700" y="185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676775" y="1533525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7124700" y="1857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selection sqref="A1:XFD1048576"/>
    </sheetView>
  </sheetViews>
  <sheetFormatPr defaultColWidth="8.85546875" defaultRowHeight="12.75" x14ac:dyDescent="0.2"/>
  <cols>
    <col min="1" max="1" width="4.140625" style="1" customWidth="1"/>
    <col min="2" max="2" width="50.85546875" style="1" customWidth="1"/>
    <col min="3" max="3" width="14" style="1" customWidth="1"/>
    <col min="4" max="4" width="11.5703125" style="1" customWidth="1"/>
    <col min="5" max="5" width="15.140625" style="1" customWidth="1"/>
    <col min="6" max="6" width="11.140625" style="3" customWidth="1"/>
    <col min="7" max="7" width="12.85546875" style="3" customWidth="1"/>
    <col min="8" max="16384" width="8.85546875" style="3"/>
  </cols>
  <sheetData>
    <row r="1" spans="1:7" x14ac:dyDescent="0.2">
      <c r="E1" s="2" t="s">
        <v>0</v>
      </c>
    </row>
    <row r="2" spans="1:7" ht="32.25" customHeight="1" x14ac:dyDescent="0.2">
      <c r="A2" s="4" t="s">
        <v>1</v>
      </c>
      <c r="B2" s="4"/>
      <c r="C2" s="4"/>
      <c r="D2" s="4"/>
      <c r="E2" s="4"/>
      <c r="F2" s="4"/>
      <c r="G2" s="4"/>
    </row>
    <row r="3" spans="1:7" ht="6.75" customHeight="1" x14ac:dyDescent="0.25">
      <c r="B3" s="5"/>
      <c r="C3" s="6"/>
      <c r="D3" s="6"/>
      <c r="E3" s="6"/>
      <c r="F3" s="6"/>
      <c r="G3" s="7"/>
    </row>
    <row r="4" spans="1:7" ht="13.5" x14ac:dyDescent="0.25">
      <c r="B4" s="8" t="s">
        <v>2</v>
      </c>
      <c r="C4" s="9" t="s">
        <v>3</v>
      </c>
      <c r="D4" s="10"/>
      <c r="E4" s="10"/>
      <c r="F4" s="11"/>
      <c r="G4" s="7"/>
    </row>
    <row r="5" spans="1:7" ht="13.5" x14ac:dyDescent="0.25">
      <c r="B5" s="8" t="s">
        <v>4</v>
      </c>
      <c r="C5" s="12">
        <v>2</v>
      </c>
      <c r="D5" s="13"/>
      <c r="E5" s="13"/>
      <c r="F5" s="14"/>
      <c r="G5" s="7"/>
    </row>
    <row r="6" spans="1:7" ht="13.5" x14ac:dyDescent="0.25">
      <c r="B6" s="15" t="s">
        <v>5</v>
      </c>
      <c r="C6" s="12">
        <v>3950.5</v>
      </c>
      <c r="D6" s="13"/>
      <c r="E6" s="13"/>
      <c r="F6" s="14"/>
      <c r="G6" s="7"/>
    </row>
    <row r="7" spans="1:7" ht="13.5" x14ac:dyDescent="0.25">
      <c r="B7" s="15" t="s">
        <v>6</v>
      </c>
      <c r="C7" s="16">
        <v>420</v>
      </c>
      <c r="D7" s="17"/>
      <c r="E7" s="18"/>
      <c r="F7" s="14"/>
      <c r="G7" s="7"/>
    </row>
    <row r="8" spans="1:7" ht="27" x14ac:dyDescent="0.2">
      <c r="B8" s="19" t="s">
        <v>7</v>
      </c>
      <c r="C8" s="20">
        <v>162599.88</v>
      </c>
      <c r="D8" s="21"/>
      <c r="E8" s="22"/>
      <c r="F8" s="23"/>
      <c r="G8" s="7"/>
    </row>
    <row r="9" spans="1:7" ht="13.5" x14ac:dyDescent="0.2">
      <c r="B9" s="24" t="s">
        <v>8</v>
      </c>
      <c r="C9" s="25">
        <v>58919.4</v>
      </c>
      <c r="D9" s="26"/>
      <c r="E9" s="27"/>
      <c r="F9" s="23"/>
      <c r="G9" s="7"/>
    </row>
    <row r="10" spans="1:7" x14ac:dyDescent="0.2">
      <c r="B10" s="28" t="s">
        <v>9</v>
      </c>
      <c r="C10" s="29">
        <v>9.48</v>
      </c>
      <c r="D10" s="30"/>
      <c r="E10" s="31"/>
      <c r="F10" s="1"/>
      <c r="G10" s="7"/>
    </row>
    <row r="11" spans="1:7" x14ac:dyDescent="0.2">
      <c r="B11" s="28" t="s">
        <v>10</v>
      </c>
      <c r="C11" s="29">
        <f>12*D40</f>
        <v>16938.239999999998</v>
      </c>
      <c r="D11" s="30"/>
      <c r="E11" s="31"/>
      <c r="F11" s="1"/>
      <c r="G11" s="7"/>
    </row>
    <row r="12" spans="1:7" x14ac:dyDescent="0.2">
      <c r="B12" s="28" t="s">
        <v>11</v>
      </c>
      <c r="C12" s="32">
        <f>C6*C10*12</f>
        <v>449408.88000000006</v>
      </c>
      <c r="D12" s="30">
        <f>C12/12</f>
        <v>37450.740000000005</v>
      </c>
      <c r="E12" s="31"/>
      <c r="F12" s="1"/>
      <c r="G12" s="7"/>
    </row>
    <row r="13" spans="1:7" x14ac:dyDescent="0.2">
      <c r="A13" s="33"/>
      <c r="B13" s="34"/>
      <c r="C13" s="34"/>
      <c r="D13" s="34"/>
      <c r="E13" s="10"/>
    </row>
    <row r="14" spans="1:7" x14ac:dyDescent="0.2">
      <c r="A14" s="35"/>
      <c r="B14" s="36"/>
      <c r="C14" s="36"/>
      <c r="D14" s="37"/>
      <c r="E14" s="38"/>
    </row>
    <row r="15" spans="1:7" ht="18.75" customHeight="1" x14ac:dyDescent="0.2">
      <c r="A15" s="39" t="s">
        <v>12</v>
      </c>
      <c r="B15" s="40" t="s">
        <v>13</v>
      </c>
      <c r="C15" s="41" t="s">
        <v>14</v>
      </c>
      <c r="D15" s="42" t="s">
        <v>15</v>
      </c>
      <c r="E15" s="43"/>
    </row>
    <row r="16" spans="1:7" ht="38.25" x14ac:dyDescent="0.2">
      <c r="A16" s="44"/>
      <c r="B16" s="45"/>
      <c r="C16" s="46"/>
      <c r="D16" s="47" t="s">
        <v>16</v>
      </c>
      <c r="E16" s="47" t="s">
        <v>17</v>
      </c>
    </row>
    <row r="17" spans="1:6" x14ac:dyDescent="0.2">
      <c r="A17" s="48" t="s">
        <v>18</v>
      </c>
      <c r="B17" s="49" t="s">
        <v>19</v>
      </c>
      <c r="C17" s="50">
        <f>D17*C6</f>
        <v>22280.82</v>
      </c>
      <c r="D17" s="50">
        <v>5.64</v>
      </c>
      <c r="E17" s="50">
        <f>C17*12</f>
        <v>267369.83999999997</v>
      </c>
    </row>
    <row r="18" spans="1:6" x14ac:dyDescent="0.2">
      <c r="A18" s="51" t="s">
        <v>20</v>
      </c>
      <c r="B18" s="52" t="s">
        <v>21</v>
      </c>
      <c r="C18" s="50">
        <f>0.67*C6</f>
        <v>2646.835</v>
      </c>
      <c r="D18" s="50">
        <v>0.67</v>
      </c>
      <c r="E18" s="50">
        <f>C18*12</f>
        <v>31762.02</v>
      </c>
    </row>
    <row r="19" spans="1:6" x14ac:dyDescent="0.2">
      <c r="A19" s="53" t="s">
        <v>22</v>
      </c>
      <c r="B19" s="31" t="s">
        <v>23</v>
      </c>
      <c r="C19" s="50">
        <f>E19/12</f>
        <v>55.5</v>
      </c>
      <c r="D19" s="50">
        <f>C19/C6</f>
        <v>1.4048854575370206E-2</v>
      </c>
      <c r="E19" s="54">
        <v>666</v>
      </c>
    </row>
    <row r="20" spans="1:6" x14ac:dyDescent="0.2">
      <c r="A20" s="53" t="s">
        <v>24</v>
      </c>
      <c r="B20" s="55" t="s">
        <v>25</v>
      </c>
      <c r="C20" s="50">
        <f t="shared" ref="C20" si="0">E20/12</f>
        <v>82.25</v>
      </c>
      <c r="D20" s="56">
        <f>C20/C7</f>
        <v>0.19583333333333333</v>
      </c>
      <c r="E20" s="50">
        <f>C7*2.35</f>
        <v>987</v>
      </c>
    </row>
    <row r="21" spans="1:6" x14ac:dyDescent="0.2">
      <c r="A21" s="53" t="s">
        <v>26</v>
      </c>
      <c r="B21" s="55" t="s">
        <v>27</v>
      </c>
      <c r="C21" s="50">
        <f>E21/12</f>
        <v>56.70000000000001</v>
      </c>
      <c r="D21" s="56">
        <f>C21/C6</f>
        <v>1.4352613593216051E-2</v>
      </c>
      <c r="E21" s="50">
        <f>C7*1.62</f>
        <v>680.40000000000009</v>
      </c>
    </row>
    <row r="22" spans="1:6" s="57" customFormat="1" x14ac:dyDescent="0.2">
      <c r="A22" s="53" t="s">
        <v>28</v>
      </c>
      <c r="B22" s="55" t="s">
        <v>29</v>
      </c>
      <c r="C22" s="50">
        <f>C12*12%/12</f>
        <v>4494.0888000000004</v>
      </c>
      <c r="D22" s="50">
        <f>C22/C6</f>
        <v>1.1376000000000002</v>
      </c>
      <c r="E22" s="54">
        <f>C12*12%</f>
        <v>53929.065600000009</v>
      </c>
    </row>
    <row r="23" spans="1:6" ht="25.5" x14ac:dyDescent="0.2">
      <c r="A23" s="53" t="s">
        <v>30</v>
      </c>
      <c r="B23" s="55" t="s">
        <v>31</v>
      </c>
      <c r="C23" s="50">
        <f>C12*0.9%/12</f>
        <v>337.05666000000008</v>
      </c>
      <c r="D23" s="50">
        <f>C23/C6</f>
        <v>8.5320000000000021E-2</v>
      </c>
      <c r="E23" s="54">
        <f>C12*0.9%</f>
        <v>4044.6799200000009</v>
      </c>
    </row>
    <row r="24" spans="1:6" s="57" customFormat="1" x14ac:dyDescent="0.2">
      <c r="A24" s="53" t="s">
        <v>32</v>
      </c>
      <c r="B24" s="55" t="s">
        <v>33</v>
      </c>
      <c r="C24" s="50">
        <f>C12*2.5%/12</f>
        <v>936.26850000000013</v>
      </c>
      <c r="D24" s="50">
        <f>C24/C6</f>
        <v>0.23700000000000004</v>
      </c>
      <c r="E24" s="54">
        <f>C24*12</f>
        <v>11235.222000000002</v>
      </c>
    </row>
    <row r="25" spans="1:6" s="61" customFormat="1" x14ac:dyDescent="0.2">
      <c r="A25" s="53" t="s">
        <v>34</v>
      </c>
      <c r="B25" s="58" t="s">
        <v>35</v>
      </c>
      <c r="C25" s="59">
        <f>E25/12</f>
        <v>49.099500000000006</v>
      </c>
      <c r="D25" s="59">
        <f>E25/C6/12</f>
        <v>1.2428679913934947E-2</v>
      </c>
      <c r="E25" s="60">
        <f>C9*1%</f>
        <v>589.19400000000007</v>
      </c>
    </row>
    <row r="26" spans="1:6" s="64" customFormat="1" x14ac:dyDescent="0.2">
      <c r="A26" s="62"/>
      <c r="B26" s="30" t="s">
        <v>36</v>
      </c>
      <c r="C26" s="63">
        <f>SUM(C17:C25)</f>
        <v>30938.618460000002</v>
      </c>
      <c r="D26" s="63">
        <f>SUM(D17:D25)</f>
        <v>8.0065834814158556</v>
      </c>
      <c r="E26" s="63">
        <f>SUM(E17:E25)</f>
        <v>371263.42152000009</v>
      </c>
    </row>
    <row r="27" spans="1:6" ht="25.5" x14ac:dyDescent="0.2">
      <c r="A27" s="53"/>
      <c r="B27" s="65" t="s">
        <v>37</v>
      </c>
      <c r="C27" s="66">
        <f>E27/12</f>
        <v>6512.1215399999974</v>
      </c>
      <c r="D27" s="66">
        <f>C27/C6</f>
        <v>1.6484297025692944</v>
      </c>
      <c r="E27" s="66">
        <f>C12-E26</f>
        <v>78145.458479999972</v>
      </c>
    </row>
    <row r="28" spans="1:6" s="70" customFormat="1" x14ac:dyDescent="0.2">
      <c r="A28" s="67" t="s">
        <v>38</v>
      </c>
      <c r="B28" s="68" t="s">
        <v>39</v>
      </c>
      <c r="C28" s="69">
        <f>E28/12</f>
        <v>832.83333333333337</v>
      </c>
      <c r="D28" s="69">
        <f>C28/C6</f>
        <v>0.21081719613551028</v>
      </c>
      <c r="E28" s="69">
        <v>9994</v>
      </c>
    </row>
    <row r="29" spans="1:6" x14ac:dyDescent="0.2">
      <c r="A29" s="71" t="s">
        <v>40</v>
      </c>
      <c r="B29" s="58" t="s">
        <v>41</v>
      </c>
      <c r="C29" s="50">
        <f t="shared" ref="C29:C30" si="1">E29/12</f>
        <v>2000</v>
      </c>
      <c r="D29" s="56">
        <f>C29/C6</f>
        <v>0.50626502974307053</v>
      </c>
      <c r="E29" s="60">
        <v>24000</v>
      </c>
    </row>
    <row r="30" spans="1:6" x14ac:dyDescent="0.2">
      <c r="A30" s="71" t="s">
        <v>42</v>
      </c>
      <c r="B30" s="58" t="s">
        <v>43</v>
      </c>
      <c r="C30" s="50">
        <f t="shared" si="1"/>
        <v>1333.3333333333333</v>
      </c>
      <c r="D30" s="56">
        <f>C30/C6</f>
        <v>0.33751001982871365</v>
      </c>
      <c r="E30" s="60">
        <v>16000</v>
      </c>
    </row>
    <row r="31" spans="1:6" s="70" customFormat="1" x14ac:dyDescent="0.2">
      <c r="A31" s="71" t="s">
        <v>44</v>
      </c>
      <c r="B31" s="72" t="s">
        <v>45</v>
      </c>
      <c r="C31" s="59">
        <f>E31/12</f>
        <v>1666.6666666666667</v>
      </c>
      <c r="D31" s="69">
        <f>C31/C6</f>
        <v>0.42188752478589209</v>
      </c>
      <c r="E31" s="69">
        <v>20000</v>
      </c>
    </row>
    <row r="32" spans="1:6" x14ac:dyDescent="0.2">
      <c r="A32" s="51"/>
      <c r="B32" s="73" t="s">
        <v>46</v>
      </c>
      <c r="C32" s="63">
        <f>SUM(C28:C31)</f>
        <v>5832.8333333333339</v>
      </c>
      <c r="D32" s="63">
        <f>SUM(D28:D31)</f>
        <v>1.4764797704931865</v>
      </c>
      <c r="E32" s="63">
        <f>SUM(E28:E31)</f>
        <v>69994</v>
      </c>
      <c r="F32" s="74"/>
    </row>
    <row r="33" spans="1:5" x14ac:dyDescent="0.2">
      <c r="A33" s="71" t="s">
        <v>47</v>
      </c>
      <c r="B33" s="75" t="s">
        <v>48</v>
      </c>
      <c r="C33" s="66">
        <f>E33/12</f>
        <v>13549.99</v>
      </c>
      <c r="D33" s="66">
        <f>C33/C6</f>
        <v>3.4299430451841539</v>
      </c>
      <c r="E33" s="66">
        <v>162599.88</v>
      </c>
    </row>
    <row r="34" spans="1:5" s="70" customFormat="1" x14ac:dyDescent="0.2">
      <c r="A34" s="71" t="s">
        <v>49</v>
      </c>
      <c r="B34" s="55" t="s">
        <v>50</v>
      </c>
      <c r="C34" s="50">
        <f>E34/12</f>
        <v>1666.6666666666667</v>
      </c>
      <c r="D34" s="56">
        <f>C34/C6</f>
        <v>0.42188752478589209</v>
      </c>
      <c r="E34" s="54">
        <v>20000</v>
      </c>
    </row>
    <row r="35" spans="1:5" s="70" customFormat="1" x14ac:dyDescent="0.2">
      <c r="A35" s="71" t="s">
        <v>51</v>
      </c>
      <c r="B35" s="55" t="s">
        <v>52</v>
      </c>
      <c r="C35" s="50">
        <f>E35/12</f>
        <v>3833.3333333333335</v>
      </c>
      <c r="D35" s="56">
        <f>C35/C6</f>
        <v>0.97034130700755183</v>
      </c>
      <c r="E35" s="54">
        <v>46000</v>
      </c>
    </row>
    <row r="36" spans="1:5" s="70" customFormat="1" x14ac:dyDescent="0.2">
      <c r="A36" s="71" t="s">
        <v>53</v>
      </c>
      <c r="B36" s="72" t="s">
        <v>54</v>
      </c>
      <c r="C36" s="59">
        <f>E36/12</f>
        <v>3844.8375000000001</v>
      </c>
      <c r="D36" s="69">
        <f>C36/C6</f>
        <v>0.97325338564738639</v>
      </c>
      <c r="E36" s="69">
        <v>46138.05</v>
      </c>
    </row>
    <row r="37" spans="1:5" s="70" customFormat="1" x14ac:dyDescent="0.2">
      <c r="A37" s="71"/>
      <c r="B37" s="72"/>
      <c r="C37" s="76">
        <f>SUM(C34:C35)</f>
        <v>5500</v>
      </c>
      <c r="D37" s="77">
        <f>SUM(D34:D35)</f>
        <v>1.3922288317934439</v>
      </c>
      <c r="E37" s="77">
        <f>SUM(E34:E35)</f>
        <v>66000</v>
      </c>
    </row>
    <row r="38" spans="1:5" ht="36.75" customHeight="1" x14ac:dyDescent="0.2">
      <c r="A38" s="51"/>
      <c r="B38" s="78" t="s">
        <v>55</v>
      </c>
      <c r="C38" s="79"/>
      <c r="D38" s="76">
        <f>D26+D32</f>
        <v>9.4830632519090425</v>
      </c>
      <c r="E38" s="80"/>
    </row>
    <row r="39" spans="1:5" x14ac:dyDescent="0.2">
      <c r="A39" s="81"/>
      <c r="B39" s="81"/>
      <c r="C39" s="82"/>
      <c r="D39" s="83"/>
      <c r="E39" s="82"/>
    </row>
    <row r="40" spans="1:5" ht="25.5" x14ac:dyDescent="0.2">
      <c r="A40" s="81"/>
      <c r="B40" s="84" t="s">
        <v>56</v>
      </c>
      <c r="C40" s="85">
        <v>1604</v>
      </c>
      <c r="D40" s="85">
        <f>C40/100*88</f>
        <v>1411.52</v>
      </c>
      <c r="E40" s="83"/>
    </row>
    <row r="41" spans="1:5" x14ac:dyDescent="0.2">
      <c r="A41" s="81"/>
      <c r="B41" s="81"/>
      <c r="C41" s="82"/>
      <c r="D41" s="82"/>
      <c r="E41" s="82"/>
    </row>
    <row r="42" spans="1:5" x14ac:dyDescent="0.2">
      <c r="A42" s="86"/>
      <c r="B42" s="87"/>
      <c r="C42" s="87"/>
      <c r="D42" s="87"/>
      <c r="E42" s="87"/>
    </row>
    <row r="43" spans="1:5" ht="12" customHeight="1" x14ac:dyDescent="0.2">
      <c r="A43" s="86"/>
      <c r="B43" s="87"/>
      <c r="C43" s="87"/>
      <c r="D43" s="87"/>
      <c r="E43" s="87"/>
    </row>
    <row r="44" spans="1:5" ht="15" customHeight="1" x14ac:dyDescent="0.2">
      <c r="A44" s="88"/>
      <c r="B44" s="88"/>
      <c r="C44" s="89"/>
      <c r="D44" s="88"/>
      <c r="E44" s="90"/>
    </row>
    <row r="45" spans="1:5" x14ac:dyDescent="0.2">
      <c r="A45" s="81"/>
      <c r="B45" s="81"/>
      <c r="C45" s="89"/>
      <c r="D45" s="82"/>
      <c r="E45" s="82"/>
    </row>
    <row r="46" spans="1:5" x14ac:dyDescent="0.2">
      <c r="A46" s="91"/>
      <c r="B46" s="91"/>
      <c r="C46" s="89"/>
      <c r="D46" s="89"/>
      <c r="E46" s="89"/>
    </row>
    <row r="47" spans="1:5" x14ac:dyDescent="0.2">
      <c r="A47" s="91"/>
      <c r="B47" s="91"/>
      <c r="C47" s="89"/>
      <c r="D47" s="89"/>
      <c r="E47" s="89"/>
    </row>
    <row r="48" spans="1:5" x14ac:dyDescent="0.2">
      <c r="A48" s="91"/>
      <c r="B48" s="91"/>
      <c r="C48" s="89"/>
      <c r="D48" s="89"/>
      <c r="E48" s="89"/>
    </row>
    <row r="49" spans="1:5" x14ac:dyDescent="0.2">
      <c r="A49" s="91"/>
      <c r="B49" s="91"/>
      <c r="C49" s="89"/>
      <c r="D49" s="89"/>
      <c r="E49" s="89"/>
    </row>
    <row r="50" spans="1:5" x14ac:dyDescent="0.2">
      <c r="A50" s="91"/>
      <c r="B50" s="91"/>
      <c r="C50" s="89"/>
      <c r="D50" s="89"/>
      <c r="E50" s="89"/>
    </row>
    <row r="51" spans="1:5" s="7" customFormat="1" x14ac:dyDescent="0.2">
      <c r="A51" s="91"/>
      <c r="B51" s="91"/>
      <c r="C51" s="89"/>
      <c r="D51" s="89"/>
      <c r="E51" s="89"/>
    </row>
    <row r="52" spans="1:5" s="7" customFormat="1" x14ac:dyDescent="0.2">
      <c r="A52" s="91"/>
      <c r="B52" s="91"/>
      <c r="C52" s="89"/>
      <c r="D52" s="89"/>
      <c r="E52" s="89"/>
    </row>
    <row r="53" spans="1:5" s="7" customFormat="1" x14ac:dyDescent="0.2">
      <c r="A53" s="91"/>
      <c r="B53" s="91"/>
      <c r="C53" s="89"/>
      <c r="D53" s="89"/>
      <c r="E53" s="89"/>
    </row>
    <row r="54" spans="1:5" s="7" customFormat="1" x14ac:dyDescent="0.2">
      <c r="A54" s="91"/>
      <c r="B54" s="91"/>
      <c r="C54" s="89"/>
      <c r="D54" s="89"/>
      <c r="E54" s="89"/>
    </row>
    <row r="55" spans="1:5" s="7" customFormat="1" x14ac:dyDescent="0.2">
      <c r="A55" s="91"/>
      <c r="B55" s="91"/>
      <c r="C55" s="89"/>
      <c r="D55" s="89"/>
      <c r="E55" s="89"/>
    </row>
    <row r="56" spans="1:5" s="7" customFormat="1" x14ac:dyDescent="0.2">
      <c r="A56" s="91"/>
      <c r="B56" s="91"/>
      <c r="C56" s="89"/>
      <c r="D56" s="89"/>
      <c r="E56" s="89"/>
    </row>
    <row r="57" spans="1:5" s="7" customFormat="1" x14ac:dyDescent="0.2">
      <c r="A57" s="1"/>
      <c r="B57" s="1"/>
      <c r="C57" s="89"/>
      <c r="D57" s="89"/>
      <c r="E57" s="89"/>
    </row>
    <row r="58" spans="1:5" s="7" customFormat="1" x14ac:dyDescent="0.2">
      <c r="A58" s="1"/>
      <c r="B58" s="1"/>
      <c r="C58" s="89"/>
      <c r="D58" s="89"/>
      <c r="E58" s="89"/>
    </row>
    <row r="59" spans="1:5" s="7" customFormat="1" x14ac:dyDescent="0.2">
      <c r="A59" s="1"/>
      <c r="B59" s="1"/>
      <c r="C59" s="89"/>
      <c r="D59" s="89"/>
      <c r="E59" s="89"/>
    </row>
    <row r="60" spans="1:5" s="7" customFormat="1" x14ac:dyDescent="0.2">
      <c r="A60" s="1"/>
      <c r="B60" s="1"/>
      <c r="C60" s="89"/>
      <c r="D60" s="89"/>
      <c r="E60" s="89"/>
    </row>
    <row r="61" spans="1:5" s="7" customFormat="1" x14ac:dyDescent="0.2">
      <c r="A61" s="1"/>
      <c r="B61" s="1"/>
      <c r="C61" s="89"/>
      <c r="D61" s="89"/>
      <c r="E61" s="89"/>
    </row>
    <row r="62" spans="1:5" s="7" customFormat="1" x14ac:dyDescent="0.2">
      <c r="A62" s="1"/>
      <c r="B62" s="1"/>
      <c r="C62" s="89"/>
      <c r="D62" s="89"/>
      <c r="E62" s="89"/>
    </row>
    <row r="63" spans="1:5" s="7" customFormat="1" x14ac:dyDescent="0.2">
      <c r="A63" s="1"/>
      <c r="B63" s="1"/>
      <c r="C63" s="89"/>
      <c r="D63" s="89"/>
      <c r="E63" s="89"/>
    </row>
    <row r="64" spans="1:5" s="7" customFormat="1" x14ac:dyDescent="0.2">
      <c r="A64" s="1"/>
      <c r="B64" s="1"/>
      <c r="C64" s="89"/>
      <c r="D64" s="89"/>
      <c r="E64" s="89"/>
    </row>
    <row r="65" spans="1:5" s="7" customFormat="1" x14ac:dyDescent="0.2">
      <c r="A65" s="1"/>
      <c r="B65" s="1"/>
      <c r="C65" s="89"/>
      <c r="D65" s="89"/>
      <c r="E65" s="89"/>
    </row>
    <row r="66" spans="1:5" s="7" customFormat="1" x14ac:dyDescent="0.2">
      <c r="A66" s="1"/>
      <c r="B66" s="1"/>
      <c r="C66" s="89"/>
      <c r="D66" s="89"/>
      <c r="E66" s="89"/>
    </row>
    <row r="67" spans="1:5" s="7" customFormat="1" x14ac:dyDescent="0.2">
      <c r="A67" s="1"/>
      <c r="B67" s="1"/>
      <c r="C67" s="89"/>
      <c r="D67" s="89"/>
      <c r="E67" s="89"/>
    </row>
    <row r="68" spans="1:5" s="7" customFormat="1" x14ac:dyDescent="0.2">
      <c r="A68" s="1"/>
      <c r="B68" s="1"/>
      <c r="C68" s="89"/>
      <c r="D68" s="89"/>
      <c r="E68" s="89"/>
    </row>
    <row r="69" spans="1:5" s="7" customFormat="1" x14ac:dyDescent="0.2">
      <c r="A69" s="1"/>
      <c r="B69" s="1"/>
      <c r="C69" s="89"/>
      <c r="D69" s="89"/>
      <c r="E69" s="89"/>
    </row>
    <row r="70" spans="1:5" s="7" customFormat="1" x14ac:dyDescent="0.2">
      <c r="A70" s="1"/>
      <c r="B70" s="1"/>
      <c r="C70" s="89"/>
      <c r="D70" s="89"/>
      <c r="E70" s="89"/>
    </row>
    <row r="71" spans="1:5" s="7" customFormat="1" x14ac:dyDescent="0.2">
      <c r="A71" s="1"/>
      <c r="B71" s="1"/>
      <c r="C71" s="89"/>
      <c r="D71" s="89"/>
      <c r="E71" s="89"/>
    </row>
    <row r="72" spans="1:5" s="7" customFormat="1" x14ac:dyDescent="0.2">
      <c r="A72" s="1"/>
      <c r="B72" s="1"/>
      <c r="C72" s="89"/>
      <c r="D72" s="89"/>
      <c r="E72" s="89"/>
    </row>
    <row r="73" spans="1:5" s="7" customFormat="1" x14ac:dyDescent="0.2">
      <c r="A73" s="1"/>
      <c r="B73" s="1"/>
      <c r="C73" s="89"/>
      <c r="D73" s="89"/>
      <c r="E73" s="89"/>
    </row>
    <row r="74" spans="1:5" s="7" customFormat="1" x14ac:dyDescent="0.2">
      <c r="A74" s="1"/>
      <c r="B74" s="1"/>
      <c r="C74" s="89"/>
      <c r="D74" s="89"/>
      <c r="E74" s="89"/>
    </row>
    <row r="75" spans="1:5" s="7" customFormat="1" x14ac:dyDescent="0.2">
      <c r="A75" s="1"/>
      <c r="B75" s="1"/>
      <c r="C75" s="89"/>
      <c r="D75" s="89"/>
      <c r="E75" s="89"/>
    </row>
    <row r="76" spans="1:5" s="7" customFormat="1" x14ac:dyDescent="0.2">
      <c r="A76" s="1"/>
      <c r="B76" s="1"/>
      <c r="C76" s="89"/>
      <c r="D76" s="89"/>
      <c r="E76" s="89"/>
    </row>
    <row r="77" spans="1:5" s="7" customFormat="1" x14ac:dyDescent="0.2">
      <c r="A77" s="1"/>
      <c r="B77" s="1"/>
      <c r="C77" s="89"/>
      <c r="D77" s="89"/>
      <c r="E77" s="89"/>
    </row>
    <row r="78" spans="1:5" s="7" customFormat="1" x14ac:dyDescent="0.2">
      <c r="A78" s="1"/>
      <c r="B78" s="1"/>
      <c r="C78" s="89"/>
      <c r="D78" s="89"/>
      <c r="E78" s="89"/>
    </row>
    <row r="79" spans="1:5" s="7" customFormat="1" x14ac:dyDescent="0.2">
      <c r="A79" s="1"/>
      <c r="B79" s="1"/>
      <c r="C79" s="89"/>
      <c r="D79" s="89"/>
      <c r="E79" s="89"/>
    </row>
    <row r="80" spans="1:5" s="7" customFormat="1" x14ac:dyDescent="0.2">
      <c r="A80" s="1"/>
      <c r="B80" s="1"/>
      <c r="C80" s="89"/>
      <c r="D80" s="89"/>
      <c r="E80" s="89"/>
    </row>
    <row r="81" spans="1:5" s="7" customFormat="1" x14ac:dyDescent="0.2">
      <c r="A81" s="1"/>
      <c r="B81" s="1"/>
      <c r="C81" s="89"/>
      <c r="D81" s="89"/>
      <c r="E81" s="89"/>
    </row>
    <row r="82" spans="1:5" s="7" customFormat="1" x14ac:dyDescent="0.2">
      <c r="A82" s="1"/>
      <c r="B82" s="1"/>
      <c r="C82" s="89"/>
      <c r="D82" s="89"/>
      <c r="E82" s="89"/>
    </row>
    <row r="83" spans="1:5" s="7" customFormat="1" x14ac:dyDescent="0.2">
      <c r="A83" s="1"/>
      <c r="B83" s="1"/>
      <c r="C83" s="89"/>
      <c r="D83" s="89"/>
      <c r="E83" s="89"/>
    </row>
    <row r="84" spans="1:5" s="7" customFormat="1" x14ac:dyDescent="0.2">
      <c r="A84" s="1"/>
      <c r="B84" s="1"/>
      <c r="C84" s="89"/>
      <c r="D84" s="89"/>
      <c r="E84" s="89"/>
    </row>
    <row r="85" spans="1:5" s="7" customFormat="1" x14ac:dyDescent="0.2">
      <c r="A85" s="1"/>
      <c r="B85" s="1"/>
      <c r="C85" s="89"/>
      <c r="D85" s="89"/>
      <c r="E85" s="89"/>
    </row>
    <row r="86" spans="1:5" s="7" customFormat="1" x14ac:dyDescent="0.2">
      <c r="A86" s="1"/>
      <c r="B86" s="1"/>
      <c r="C86" s="89"/>
      <c r="D86" s="89"/>
      <c r="E86" s="89"/>
    </row>
    <row r="87" spans="1:5" s="7" customFormat="1" x14ac:dyDescent="0.2">
      <c r="A87" s="1"/>
      <c r="B87" s="1"/>
      <c r="C87" s="89"/>
      <c r="D87" s="89"/>
      <c r="E87" s="89"/>
    </row>
    <row r="88" spans="1:5" s="7" customFormat="1" x14ac:dyDescent="0.2">
      <c r="A88" s="1"/>
      <c r="B88" s="1"/>
      <c r="C88" s="1"/>
      <c r="D88" s="89"/>
      <c r="E88" s="89"/>
    </row>
    <row r="89" spans="1:5" s="7" customFormat="1" x14ac:dyDescent="0.2">
      <c r="A89" s="1"/>
      <c r="B89" s="1"/>
      <c r="C89" s="1"/>
      <c r="D89" s="89"/>
      <c r="E89" s="89"/>
    </row>
    <row r="90" spans="1:5" s="7" customFormat="1" x14ac:dyDescent="0.2">
      <c r="A90" s="1"/>
      <c r="B90" s="1"/>
      <c r="C90" s="1"/>
      <c r="D90" s="89"/>
      <c r="E90" s="89"/>
    </row>
    <row r="91" spans="1:5" s="7" customFormat="1" x14ac:dyDescent="0.2">
      <c r="A91" s="1"/>
      <c r="B91" s="1"/>
      <c r="C91" s="1"/>
      <c r="D91" s="89"/>
      <c r="E91" s="89"/>
    </row>
    <row r="92" spans="1:5" s="7" customFormat="1" x14ac:dyDescent="0.2">
      <c r="A92" s="1"/>
      <c r="B92" s="1"/>
      <c r="C92" s="1"/>
      <c r="D92" s="89"/>
      <c r="E92" s="89"/>
    </row>
  </sheetData>
  <mergeCells count="12">
    <mergeCell ref="A15:A16"/>
    <mergeCell ref="B15:B16"/>
    <mergeCell ref="C15:C16"/>
    <mergeCell ref="D15:E15"/>
    <mergeCell ref="B38:C38"/>
    <mergeCell ref="B42:E43"/>
    <mergeCell ref="A2:G2"/>
    <mergeCell ref="C4:E4"/>
    <mergeCell ref="C5:E5"/>
    <mergeCell ref="C6:E6"/>
    <mergeCell ref="C8:E8"/>
    <mergeCell ref="A13:E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2019-04-16T01:20:31Z</dcterms:modified>
</cp:coreProperties>
</file>