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<sst xmlns="http://schemas.openxmlformats.org/spreadsheetml/2006/main" count="93" uniqueCount="93">
  <si>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</si>
  <si>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</si>
  <si>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</si>
  <si>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</si>
  <si>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</si>
  <si>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</si>
  <si>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</si>
  <si>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</si>
  <si>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</si>
  <si>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</si>
  <si>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</si>
  <si>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</si>
  <si>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</si>
  <si>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</si>
  <si>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</si>
  <si>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</si>
  <si>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</si>
  <si>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</si>
  <si>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</si>
  <si>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</si>
  <si>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</si>
  <si>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</si>
  <si>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</si>
  <si>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</si>
  <si>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</si>
  <si>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</si>
  <si>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</si>
  <si>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</si>
  <si>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</si>
  <si>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</si>
  <si>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</si>
  <si>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</si>
  <si>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</si>
  <si>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</si>
  <si>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</si>
  <si>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</si>
  <si>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</si>
  <si>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</si>
  <si>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</si>
  <si>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</si>
  <si>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</si>
  <si>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</si>
  <si>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</si>
  <si>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</si>
  <si>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</si>
  <si>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</si>
  <si>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</si>
  <si>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</si>
  <si>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</si>
  <si>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</si>
  <si>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</si>
  <si>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</si>
  <si>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</si>
  <si>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</si>
  <si>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</si>
  <si>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</si>
  <si>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</si>
  <si>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</si>
  <si>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</si>
  <si>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</si>
  <si>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</si>
  <si>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</si>
  <si>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</si>
  <si>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</si>
  <si>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</si>
  <si>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</si>
  <si>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>Ремонт  гидрозамка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</si>
  <si>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</si>
  <si>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</si>
  <si>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</si>
  <si>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</si>
  <si>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</si>
  <si>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Проверка ОПУ  (ТО,ГВС,ХВС)</t>
  </si>
  <si>
    <t>Установка датчиков давления</t>
  </si>
  <si>
    <t>Установка адресных знаков</t>
  </si>
  <si>
    <t>Продвижение</t>
  </si>
  <si>
    <t>ТТК</t>
  </si>
  <si>
    <t>Ремонт кровли</t>
  </si>
  <si>
    <t>За счет прочих средств (по предоставлению протокола собственников)</t>
  </si>
  <si>
    <t xml:space="preserve">План работ и услуг по содержанию и ремонту общего имущества МКД на 2018 год по адресу:       Шукшина,  11                               </t>
  </si>
  <si>
    <t>Песоцкий В.В.</t>
  </si>
  <si>
    <t>вв</t>
  </si>
  <si>
    <t>Замена запорной арматуры  на системе отпления</t>
  </si>
  <si>
    <t>Заменить входные двери в тамбуре 4 шт.  (под. 1,5,6,7)</t>
  </si>
  <si>
    <t>Ремонт подъездов № 1,6,7</t>
  </si>
  <si>
    <t>Замена почтовых ящиков 142 шт. под.№ 1,2,6,7</t>
  </si>
  <si>
    <t>установка светильников в под.№ 5 (8шт.)</t>
  </si>
  <si>
    <t xml:space="preserve">Услуги аварийно-диспетчерской службы </t>
  </si>
  <si>
    <t>Обрезка дерева (1 шт.)</t>
  </si>
  <si>
    <t xml:space="preserve">   Восстановление теплоизоляции</t>
  </si>
  <si>
    <t>Сопротивление изоляции (замеры по электробезопасности)</t>
  </si>
  <si>
    <t>Ремонт козырьков над входами в подъезды № 2,5,7,8</t>
  </si>
  <si>
    <t>Установка светильников под.№ 4,8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</si>
</sst>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60" zoomScaleNormal="71" zoomScalePageLayoutView="0" workbookViewId="0" topLeftCell="A22">
      <selection activeCell="M28" sqref="M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1.00390625" style="7" customWidth="1"/>
    <col min="8" max="16384" width="8.8515625" style="3" customWidth="1"/>
  </cols>
  <sheetData>
    <row r="1" spans="5:7" ht="15">
      <c r="E1" s="56" t="s">
        <v>53</v>
      </c>
      <c r="F1" s="56"/>
      <c r="G1" s="56"/>
    </row>
    <row r="2" spans="1:7" ht="30" customHeight="1">
      <c r="A2" s="57" t="s">
        <v>79</v>
      </c>
      <c r="B2" s="57"/>
      <c r="C2" s="57"/>
      <c r="D2" s="57"/>
      <c r="E2" s="57"/>
      <c r="F2" s="57"/>
      <c r="G2" s="57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8" t="s">
        <v>64</v>
      </c>
      <c r="D4" s="59"/>
      <c r="E4" s="59"/>
      <c r="F4" s="40"/>
    </row>
    <row r="5" spans="2:6" ht="15">
      <c r="B5" s="8" t="s">
        <v>1</v>
      </c>
      <c r="C5" s="60">
        <v>10</v>
      </c>
      <c r="D5" s="61"/>
      <c r="E5" s="61"/>
      <c r="F5" s="41"/>
    </row>
    <row r="6" spans="2:6" ht="15">
      <c r="B6" s="9" t="s">
        <v>2</v>
      </c>
      <c r="C6" s="60">
        <v>19598.41</v>
      </c>
      <c r="D6" s="61"/>
      <c r="E6" s="61"/>
      <c r="F6" s="41"/>
    </row>
    <row r="7" spans="2:6" ht="29.25" customHeight="1">
      <c r="B7" s="49" t="s">
        <v>65</v>
      </c>
      <c r="C7" s="62">
        <v>640685</v>
      </c>
      <c r="D7" s="63"/>
      <c r="E7" s="64"/>
      <c r="F7" s="42"/>
    </row>
    <row r="8" ht="15">
      <c r="D8" s="43">
        <v>8.5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65.25" customHeight="1">
      <c r="A10" s="68" t="s">
        <v>4</v>
      </c>
      <c r="B10" s="70" t="s">
        <v>5</v>
      </c>
      <c r="C10" s="72" t="s">
        <v>32</v>
      </c>
      <c r="D10" s="74" t="s">
        <v>54</v>
      </c>
      <c r="E10" s="75"/>
      <c r="F10" s="72" t="s">
        <v>55</v>
      </c>
      <c r="G10" s="76" t="s">
        <v>78</v>
      </c>
    </row>
    <row r="11" spans="1:7" ht="45" customHeight="1">
      <c r="A11" s="69"/>
      <c r="B11" s="71"/>
      <c r="C11" s="73"/>
      <c r="D11" s="44" t="s">
        <v>6</v>
      </c>
      <c r="E11" s="45" t="s">
        <v>56</v>
      </c>
      <c r="F11" s="73"/>
      <c r="G11" s="77"/>
    </row>
    <row r="12" spans="1:7" ht="27" customHeight="1">
      <c r="A12" s="11" t="s">
        <v>7</v>
      </c>
      <c r="B12" s="12" t="s">
        <v>31</v>
      </c>
      <c r="C12" s="13">
        <f>D12*C6</f>
        <v>90936.6224</v>
      </c>
      <c r="D12" s="13">
        <v>4.64</v>
      </c>
      <c r="E12" s="14">
        <f>C12*12</f>
        <v>1091239.4688</v>
      </c>
      <c r="F12" s="14">
        <f>C12*12</f>
        <v>1091239.4688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87</v>
      </c>
      <c r="C14" s="14">
        <f>0.47*C6</f>
        <v>9211.2527</v>
      </c>
      <c r="D14" s="14">
        <v>0.47</v>
      </c>
      <c r="E14" s="14">
        <f>C14*12</f>
        <v>110535.0324</v>
      </c>
      <c r="F14" s="14">
        <f>C14*12</f>
        <v>110535.0324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0.06888313898933639</v>
      </c>
      <c r="E15" s="14">
        <v>32400</v>
      </c>
      <c r="F15" s="14">
        <v>32400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277.5</v>
      </c>
      <c r="D16" s="14">
        <f>C16/C6</f>
        <v>0.01415931190336359</v>
      </c>
      <c r="E16" s="14">
        <v>3330</v>
      </c>
      <c r="F16" s="14">
        <v>3330</v>
      </c>
      <c r="G16" s="47"/>
    </row>
    <row r="17" spans="1:7" ht="18.75">
      <c r="A17" s="36" t="s">
        <v>13</v>
      </c>
      <c r="B17" s="1" t="s">
        <v>71</v>
      </c>
      <c r="C17" s="14">
        <f t="shared" si="0"/>
        <v>5000</v>
      </c>
      <c r="D17" s="14">
        <f>C17/C6</f>
        <v>0.2551227369975422</v>
      </c>
      <c r="E17" s="2">
        <v>60000</v>
      </c>
      <c r="F17" s="2"/>
      <c r="G17" s="2">
        <v>60000</v>
      </c>
    </row>
    <row r="18" spans="1:7" ht="18.75">
      <c r="A18" s="36" t="s">
        <v>14</v>
      </c>
      <c r="B18" s="1" t="s">
        <v>69</v>
      </c>
      <c r="C18" s="14">
        <f t="shared" si="0"/>
        <v>3333.3333333333335</v>
      </c>
      <c r="D18" s="14">
        <f>C18/C6</f>
        <v>0.1700818246650281</v>
      </c>
      <c r="E18" s="2">
        <v>40000</v>
      </c>
      <c r="F18" s="2">
        <v>40000</v>
      </c>
      <c r="G18" s="47"/>
    </row>
    <row r="19" spans="1:7" ht="18.75">
      <c r="A19" s="36" t="s">
        <v>15</v>
      </c>
      <c r="B19" s="1" t="s">
        <v>73</v>
      </c>
      <c r="C19" s="14">
        <f t="shared" si="0"/>
        <v>2333.3333333333335</v>
      </c>
      <c r="D19" s="14">
        <f>C19/C6</f>
        <v>0.11905727726551968</v>
      </c>
      <c r="E19" s="2">
        <v>28000</v>
      </c>
      <c r="F19" s="2"/>
      <c r="G19" s="2">
        <v>28000</v>
      </c>
    </row>
    <row r="20" spans="1:7" s="54" customFormat="1" ht="18.75">
      <c r="A20" s="52" t="s">
        <v>16</v>
      </c>
      <c r="B20" s="37" t="s">
        <v>72</v>
      </c>
      <c r="C20" s="14">
        <f t="shared" si="0"/>
        <v>3282.25</v>
      </c>
      <c r="D20" s="14">
        <f>C20/C6</f>
        <v>0.16747532070203655</v>
      </c>
      <c r="E20" s="2">
        <v>39387</v>
      </c>
      <c r="F20" s="2">
        <v>39387</v>
      </c>
      <c r="G20" s="53"/>
    </row>
    <row r="21" spans="1:7" s="54" customFormat="1" ht="16.5" customHeight="1">
      <c r="A21" s="52" t="s">
        <v>17</v>
      </c>
      <c r="B21" s="1" t="s">
        <v>67</v>
      </c>
      <c r="C21" s="14">
        <f t="shared" si="0"/>
        <v>382.13000000000005</v>
      </c>
      <c r="D21" s="14">
        <f>C21/C6</f>
        <v>0.01949801029777416</v>
      </c>
      <c r="E21" s="2">
        <v>4585.56</v>
      </c>
      <c r="F21" s="2">
        <v>4585.56</v>
      </c>
      <c r="G21" s="55"/>
    </row>
    <row r="22" spans="1:10" s="54" customFormat="1" ht="18.75">
      <c r="A22" s="52" t="s">
        <v>18</v>
      </c>
      <c r="B22" s="50" t="s">
        <v>68</v>
      </c>
      <c r="C22" s="14">
        <f t="shared" si="0"/>
        <v>540.75</v>
      </c>
      <c r="D22" s="14">
        <f>C22/C6</f>
        <v>0.027591524006284184</v>
      </c>
      <c r="E22" s="2">
        <v>6489</v>
      </c>
      <c r="F22" s="2">
        <v>6489</v>
      </c>
      <c r="G22" s="55"/>
      <c r="J22" s="54" t="s">
        <v>70</v>
      </c>
    </row>
    <row r="23" spans="1:7" s="54" customFormat="1" ht="18.75">
      <c r="A23" s="52" t="s">
        <v>19</v>
      </c>
      <c r="B23" s="50" t="s">
        <v>66</v>
      </c>
      <c r="C23" s="14">
        <f t="shared" si="0"/>
        <v>2500</v>
      </c>
      <c r="D23" s="14">
        <f>C23/C6</f>
        <v>0.1275613684987711</v>
      </c>
      <c r="E23" s="2">
        <v>30000</v>
      </c>
      <c r="F23" s="14">
        <v>30000</v>
      </c>
      <c r="G23" s="55"/>
    </row>
    <row r="24" spans="1:7" s="54" customFormat="1" ht="18.75">
      <c r="A24" s="52" t="s">
        <v>27</v>
      </c>
      <c r="B24" s="51" t="s">
        <v>89</v>
      </c>
      <c r="C24" s="14">
        <f t="shared" si="0"/>
        <v>5833.333333333333</v>
      </c>
      <c r="D24" s="14">
        <f>C24/C6</f>
        <v>0.29764319316379917</v>
      </c>
      <c r="E24" s="2">
        <v>70000</v>
      </c>
      <c r="F24" s="14">
        <v>70000</v>
      </c>
      <c r="G24" s="55"/>
    </row>
    <row r="25" spans="1:7" s="54" customFormat="1" ht="37.5">
      <c r="A25" s="52" t="s">
        <v>36</v>
      </c>
      <c r="B25" s="1" t="s">
        <v>45</v>
      </c>
      <c r="C25" s="14">
        <f t="shared" si="0"/>
        <v>60000</v>
      </c>
      <c r="D25" s="14">
        <f>C25/C6</f>
        <v>3.0614728439705057</v>
      </c>
      <c r="E25" s="2">
        <v>720000</v>
      </c>
      <c r="F25" s="14">
        <v>280000</v>
      </c>
      <c r="G25" s="2">
        <v>440000</v>
      </c>
    </row>
    <row r="26" spans="1:7" s="54" customFormat="1" ht="37.5">
      <c r="A26" s="52" t="s">
        <v>38</v>
      </c>
      <c r="B26" s="38" t="s">
        <v>90</v>
      </c>
      <c r="C26" s="14">
        <f t="shared" si="0"/>
        <v>2833.3333333333335</v>
      </c>
      <c r="D26" s="14">
        <f>C26/C6</f>
        <v>0.14456955096527388</v>
      </c>
      <c r="E26" s="2">
        <v>34000</v>
      </c>
      <c r="F26" s="14">
        <v>34000</v>
      </c>
      <c r="G26" s="55"/>
    </row>
    <row r="27" spans="1:7" s="54" customFormat="1" ht="18.75">
      <c r="A27" s="52" t="s">
        <v>39</v>
      </c>
      <c r="B27" s="50" t="s">
        <v>82</v>
      </c>
      <c r="C27" s="14">
        <f t="shared" si="0"/>
        <v>958.3333333333334</v>
      </c>
      <c r="D27" s="14">
        <f>C27/C6</f>
        <v>0.04889852459119558</v>
      </c>
      <c r="E27" s="2">
        <v>11500</v>
      </c>
      <c r="F27" s="2">
        <v>11500</v>
      </c>
      <c r="G27" s="55"/>
    </row>
    <row r="28" spans="1:7" s="54" customFormat="1" ht="18.75">
      <c r="A28" s="52" t="s">
        <v>40</v>
      </c>
      <c r="B28" s="1" t="s">
        <v>46</v>
      </c>
      <c r="C28" s="14">
        <f t="shared" si="0"/>
        <v>27450</v>
      </c>
      <c r="D28" s="14">
        <f>C28/C6</f>
        <v>1.4006238261165065</v>
      </c>
      <c r="E28" s="2">
        <v>329400</v>
      </c>
      <c r="F28" s="14"/>
      <c r="G28" s="2">
        <v>329400</v>
      </c>
    </row>
    <row r="29" spans="1:7" s="54" customFormat="1" ht="37.5">
      <c r="A29" s="52" t="s">
        <v>42</v>
      </c>
      <c r="B29" s="1" t="s">
        <v>83</v>
      </c>
      <c r="C29" s="14">
        <f t="shared" si="0"/>
        <v>5000</v>
      </c>
      <c r="D29" s="14">
        <f>C29/C6</f>
        <v>0.2551227369975422</v>
      </c>
      <c r="E29" s="2">
        <v>60000</v>
      </c>
      <c r="F29" s="2">
        <v>60000</v>
      </c>
      <c r="G29" s="55"/>
    </row>
    <row r="30" spans="1:7" ht="18.75">
      <c r="A30" s="36" t="s">
        <v>43</v>
      </c>
      <c r="B30" s="1" t="s">
        <v>74</v>
      </c>
      <c r="C30" s="14">
        <f t="shared" si="0"/>
        <v>250</v>
      </c>
      <c r="D30" s="14">
        <f>C30/C6</f>
        <v>0.012756136849877107</v>
      </c>
      <c r="E30" s="2">
        <v>3000</v>
      </c>
      <c r="F30" s="2">
        <v>3000</v>
      </c>
      <c r="G30" s="47"/>
    </row>
    <row r="31" spans="1:7" ht="18.75">
      <c r="A31" s="36" t="s">
        <v>44</v>
      </c>
      <c r="B31" s="50" t="s">
        <v>84</v>
      </c>
      <c r="C31" s="14">
        <f t="shared" si="0"/>
        <v>25000</v>
      </c>
      <c r="D31" s="14">
        <f>C31/C6</f>
        <v>1.2756136849877107</v>
      </c>
      <c r="E31" s="2">
        <v>300000</v>
      </c>
      <c r="F31" s="2">
        <v>300000</v>
      </c>
      <c r="G31" s="47"/>
    </row>
    <row r="32" spans="1:7" ht="18.75">
      <c r="A32" s="36" t="s">
        <v>47</v>
      </c>
      <c r="B32" s="50" t="s">
        <v>77</v>
      </c>
      <c r="C32" s="14">
        <f t="shared" si="0"/>
        <v>3333.3333333333335</v>
      </c>
      <c r="D32" s="14">
        <f>C32/C6</f>
        <v>0.1700818246650281</v>
      </c>
      <c r="E32" s="2">
        <v>40000</v>
      </c>
      <c r="F32" s="2">
        <v>40000</v>
      </c>
      <c r="G32" s="47"/>
    </row>
    <row r="33" spans="1:7" ht="18.75">
      <c r="A33" s="36" t="s">
        <v>48</v>
      </c>
      <c r="B33" s="1" t="s">
        <v>85</v>
      </c>
      <c r="C33" s="14">
        <f t="shared" si="0"/>
        <v>2500</v>
      </c>
      <c r="D33" s="14">
        <f>C33/C6</f>
        <v>0.1275613684987711</v>
      </c>
      <c r="E33" s="2">
        <v>30000</v>
      </c>
      <c r="F33" s="2">
        <v>30000</v>
      </c>
      <c r="G33" s="47"/>
    </row>
    <row r="34" spans="1:7" ht="18.75">
      <c r="A34" s="36" t="s">
        <v>49</v>
      </c>
      <c r="B34" s="1" t="s">
        <v>86</v>
      </c>
      <c r="C34" s="14">
        <f t="shared" si="0"/>
        <v>833.3333333333334</v>
      </c>
      <c r="D34" s="14">
        <f>C34/C6</f>
        <v>0.04252045616625703</v>
      </c>
      <c r="E34" s="2">
        <v>10000</v>
      </c>
      <c r="F34" s="2">
        <v>10000</v>
      </c>
      <c r="G34" s="47"/>
    </row>
    <row r="35" spans="1:7" ht="37.5">
      <c r="A35" s="36" t="s">
        <v>50</v>
      </c>
      <c r="B35" s="1" t="s">
        <v>91</v>
      </c>
      <c r="C35" s="14">
        <f t="shared" si="0"/>
        <v>8333.333333333334</v>
      </c>
      <c r="D35" s="14">
        <f>C35/C6</f>
        <v>0.42520456166257026</v>
      </c>
      <c r="E35" s="2">
        <v>100000</v>
      </c>
      <c r="F35" s="2">
        <v>100000</v>
      </c>
      <c r="G35" s="47"/>
    </row>
    <row r="36" spans="1:7" ht="18.75">
      <c r="A36" s="36" t="s">
        <v>51</v>
      </c>
      <c r="B36" s="39" t="s">
        <v>88</v>
      </c>
      <c r="C36" s="14">
        <f t="shared" si="0"/>
        <v>416.6666666666667</v>
      </c>
      <c r="D36" s="14">
        <f>C36/C6</f>
        <v>0.021260228083128514</v>
      </c>
      <c r="E36" s="2">
        <v>5000</v>
      </c>
      <c r="F36" s="2">
        <v>5000</v>
      </c>
      <c r="G36" s="47"/>
    </row>
    <row r="37" spans="1:11" ht="18.75">
      <c r="A37" s="36" t="s">
        <v>52</v>
      </c>
      <c r="B37" s="38" t="s">
        <v>92</v>
      </c>
      <c r="C37" s="14">
        <f t="shared" si="0"/>
        <v>833.3333333333334</v>
      </c>
      <c r="D37" s="14">
        <f>C37/C6</f>
        <v>0.04252045616625703</v>
      </c>
      <c r="E37" s="2">
        <v>10000</v>
      </c>
      <c r="F37" s="2">
        <v>10000</v>
      </c>
      <c r="G37" s="47"/>
      <c r="K37" s="3" t="s">
        <v>81</v>
      </c>
    </row>
    <row r="38" spans="1:7" ht="18.75">
      <c r="A38" s="36" t="s">
        <v>60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61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62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63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171785.54936666667</v>
      </c>
      <c r="D42" s="13">
        <f>D14+D15+D16+D17+D18+D19+D20+D21+D22+D23+D24+D25+D26+D27+D28+D29+D30+D31+D32+D33+D34+D35+D36+D37+D38+D39+D40+D41</f>
        <v>8.765279906210077</v>
      </c>
      <c r="E42" s="13">
        <f>E14+E15+E16+E17+E18+E19+E20+E21+E22+E23+E24+E25+E26+E27+E28+E29+E30+E31+E32+E33+E34+E35+E36+E37+E38+E39+E40+E41</f>
        <v>2077626.5924</v>
      </c>
      <c r="F42" s="13">
        <f>F14+F15+F16+F17+F18+F19+F22+F23+F24+F20+F21+F25+F26+F27+F28+F29+F30+F31+F32+F33+F34+F35+F36+F37+F38+F39+F40+F41</f>
        <v>1220226.5924</v>
      </c>
      <c r="G42" s="13">
        <f>G24+G23+G22+G21+G20+G19+G18+G17+G16+G15+G14+G25+G26+G27+G28+G29+G30+G31+G32+G33+G34+G35+G36+G37+G38+G39+G40+G41</f>
        <v>857400</v>
      </c>
    </row>
    <row r="43" spans="1:7" ht="18.75">
      <c r="A43" s="36"/>
      <c r="B43" s="1" t="s">
        <v>57</v>
      </c>
      <c r="C43" s="14"/>
      <c r="D43" s="13">
        <f>SUM(D14:D41)</f>
        <v>8.765279906210077</v>
      </c>
      <c r="E43" s="2"/>
      <c r="F43" s="2">
        <f>(F41+F32+F30+F26+F25+F24+F23+F22+F21+F20+F19+F18+F17+F16+F15+F14)/12/C6</f>
        <v>2.9497571163511056</v>
      </c>
      <c r="G43" s="2">
        <f>(G41+G32+G30+G26+G25+G24+G23+G22+G21+G20+G19+G18+G17+G16+G15+G14)/12/C6</f>
        <v>2.245080085578371</v>
      </c>
    </row>
    <row r="44" spans="1:7" ht="37.5">
      <c r="A44" s="10" t="s">
        <v>21</v>
      </c>
      <c r="B44" s="19" t="s">
        <v>37</v>
      </c>
      <c r="C44" s="13">
        <f>D44*C6</f>
        <v>37236.979</v>
      </c>
      <c r="D44" s="20">
        <f>ROUND((D43+D12)/84.5*12,2)</f>
        <v>1.9</v>
      </c>
      <c r="E44" s="13">
        <f>D44*12*C6</f>
        <v>446843.74799999996</v>
      </c>
      <c r="F44" s="20">
        <f>ROUND((F42+F12)/C6/12/84.5*12,2)</f>
        <v>1.4</v>
      </c>
      <c r="G44" s="20">
        <f>ROUND((G43+G12)/84.5*12,2)</f>
        <v>0.32</v>
      </c>
    </row>
    <row r="45" spans="1:7" ht="37.5">
      <c r="A45" s="21" t="s">
        <v>22</v>
      </c>
      <c r="B45" s="22" t="s">
        <v>23</v>
      </c>
      <c r="C45" s="13">
        <f>ROUND((C42+C12)/84.5*3.5,2)</f>
        <v>10881.98</v>
      </c>
      <c r="D45" s="13">
        <f>C45/C6</f>
        <v>0.5552481043105028</v>
      </c>
      <c r="E45" s="13">
        <f>ROUND((E42+E12)/84.5*3.5,2)</f>
        <v>131254.81</v>
      </c>
      <c r="F45" s="13">
        <f>ROUND(((F42+F12)/12/C6)/84.5*3.5,2)</f>
        <v>0.41</v>
      </c>
      <c r="G45" s="13">
        <f>ROUND(((G42+G12)/12/C6)/84.5*3.5,2)</f>
        <v>0.15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15.860528010520579</v>
      </c>
      <c r="E47" s="13"/>
      <c r="F47" s="13">
        <f>(F42+F12)/12/C6+F44+F45</f>
        <v>11.638459133504538</v>
      </c>
      <c r="G47" s="13">
        <f>(G42+G12)/12/C6+G44+G45</f>
        <v>4.115703911694878</v>
      </c>
    </row>
    <row r="48" spans="1:7" ht="18.75">
      <c r="A48" s="17"/>
      <c r="B48" s="79" t="s">
        <v>35</v>
      </c>
      <c r="C48" s="80"/>
      <c r="D48" s="81">
        <f>D47-(C7/12/C6+(D50)/C6)</f>
        <v>12.659810367269587</v>
      </c>
      <c r="E48" s="82"/>
      <c r="F48" s="13">
        <f>F47-(C7+D50*12)/12/C6</f>
        <v>8.437741490253547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3" t="s">
        <v>34</v>
      </c>
      <c r="C50" s="83"/>
      <c r="D50" s="26">
        <f>C52/100*88</f>
        <v>9338.560000000001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10612</v>
      </c>
      <c r="D52" s="30"/>
      <c r="E52" s="30"/>
      <c r="F52" s="30"/>
      <c r="G52" s="31"/>
    </row>
    <row r="53" spans="1:7" ht="18">
      <c r="A53" s="27"/>
      <c r="B53" s="32" t="s">
        <v>58</v>
      </c>
      <c r="C53" s="33">
        <v>500</v>
      </c>
      <c r="D53" s="84"/>
      <c r="E53" s="84"/>
      <c r="F53" s="30"/>
      <c r="G53" s="31"/>
    </row>
    <row r="54" spans="1:7" ht="18">
      <c r="A54" s="27"/>
      <c r="B54" s="32" t="s">
        <v>76</v>
      </c>
      <c r="C54" s="33">
        <v>1362</v>
      </c>
      <c r="D54" s="84"/>
      <c r="E54" s="84"/>
      <c r="F54" s="30"/>
      <c r="G54" s="31"/>
    </row>
    <row r="55" spans="1:7" ht="18">
      <c r="A55" s="27"/>
      <c r="B55" s="32" t="s">
        <v>75</v>
      </c>
      <c r="C55" s="33">
        <v>500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3900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 t="s">
        <v>80</v>
      </c>
      <c r="C58" s="33">
        <v>4000</v>
      </c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78" t="s">
        <v>59</v>
      </c>
      <c r="B61" s="78"/>
      <c r="C61" s="78"/>
      <c r="D61" s="78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4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2018-03-25T04:42:08Z</dcterms:modified>
  <cp:category/>
  <cp:version/>
  <cp:contentType/>
  <cp:contentStatus/>
</cp:coreProperties>
</file>