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<sst xmlns="http://schemas.openxmlformats.org/spreadsheetml/2006/main" count="68" uniqueCount="68">
  <si>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</si>
  <si>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</si>
  <si>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</si>
  <si>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</si>
  <si>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</si>
  <si>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</si>
  <si>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</si>
  <si>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</si>
  <si>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</si>
  <si>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</si>
  <si>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</si>
  <si>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</si>
  <si>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</si>
  <si>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</si>
  <si>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</si>
  <si>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</si>
  <si>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</si>
  <si>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</si>
  <si>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</si>
  <si>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</si>
  <si>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</si>
  <si>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</si>
  <si>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</si>
  <si>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</si>
  <si>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</si>
  <si>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</si>
  <si>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</si>
  <si>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</si>
  <si>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</si>
  <si>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</si>
  <si>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</si>
  <si>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</si>
  <si>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</si>
  <si>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</si>
  <si>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</si>
  <si>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</si>
  <si>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</si>
  <si>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</si>
  <si>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</si>
  <si>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</si>
  <si>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</si>
  <si>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</si>
  <si>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</si>
  <si>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</si>
  <si>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</si>
  <si>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</si>
  <si>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</si>
  <si>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</si>
  <si>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</si>
  <si>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Доходы от прочих организаций зачисляемые на дом:</t>
  </si>
  <si>
    <t>Задоженность (-), переплата (+) посостоянию на 01.01.2018 (предварительно)</t>
  </si>
  <si>
    <t xml:space="preserve">Ремонт межпанельных швов 30м </t>
  </si>
  <si>
    <t>Сопротивление изоляции (замеры электробезопасности)</t>
  </si>
  <si>
    <t>Дезинсекция</t>
  </si>
  <si>
    <t>2.14</t>
  </si>
  <si>
    <t>2.15</t>
  </si>
  <si>
    <t>2.16</t>
  </si>
  <si>
    <t>2.17</t>
  </si>
  <si>
    <t>За счет прочих средств(по предоставлению протокола собственников)</t>
  </si>
  <si>
    <t>Герметизация теплового ввода (гидрозатвор)</t>
  </si>
  <si>
    <t>8.5</t>
  </si>
  <si>
    <t>ТТК</t>
  </si>
  <si>
    <t>0</t>
  </si>
  <si>
    <t>План работ и услуг по содержанию и ремонту общего имущества МКД на 2018 год по адресу:                                         Попова, 34</t>
  </si>
  <si>
    <t>Оплата дворнику</t>
  </si>
  <si>
    <t>Установка пластиковых окон</t>
  </si>
  <si>
    <r>
      <t xml:space="preserve">Восстановление изоляции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>76-120м</t>
    </r>
  </si>
  <si>
    <r>
      <t xml:space="preserve">Задвижки, краны </t>
    </r>
    <r>
      <rPr>
        <sz val="14"/>
        <rFont val="Calibri"/>
        <family val="2"/>
      </rPr>
      <t>Ø80-2шт,Ø25-15шт,Ø20-30шт,Ø15-30шт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</si>
</sst>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/>
      <protection/>
    </xf>
    <xf numFmtId="2" fontId="18" fillId="32" borderId="16" xfId="0" applyNumberFormat="1" applyFont="1" applyFill="1" applyBorder="1" applyAlignment="1" applyProtection="1">
      <alignment horizontal="left" vertical="center"/>
      <protection/>
    </xf>
    <xf numFmtId="2" fontId="18" fillId="32" borderId="17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57" fillId="32" borderId="0" xfId="0" applyFont="1" applyFill="1" applyAlignment="1" applyProtection="1">
      <alignment/>
      <protection/>
    </xf>
    <xf numFmtId="0" fontId="59" fillId="32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zoomScalePageLayoutView="0" workbookViewId="0" topLeftCell="A4">
      <selection activeCell="B8" sqref="B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6.5742187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63" t="s">
        <v>44</v>
      </c>
      <c r="F1" s="63"/>
      <c r="G1" s="63"/>
    </row>
    <row r="2" spans="1:7" ht="30" customHeight="1">
      <c r="A2" s="64" t="s">
        <v>63</v>
      </c>
      <c r="B2" s="64"/>
      <c r="C2" s="64"/>
      <c r="D2" s="64"/>
      <c r="E2" s="64"/>
      <c r="F2" s="64"/>
      <c r="G2" s="64"/>
    </row>
    <row r="3" spans="2:6" ht="15.75">
      <c r="B3" s="53"/>
      <c r="C3" s="7"/>
      <c r="D3" s="7"/>
      <c r="E3" s="7"/>
      <c r="F3" s="7"/>
    </row>
    <row r="4" spans="2:6" ht="15">
      <c r="B4" s="8" t="s">
        <v>0</v>
      </c>
      <c r="C4" s="65" t="s">
        <v>38</v>
      </c>
      <c r="D4" s="66"/>
      <c r="E4" s="66"/>
      <c r="F4" s="40"/>
    </row>
    <row r="5" spans="2:6" ht="15">
      <c r="B5" s="8" t="s">
        <v>1</v>
      </c>
      <c r="C5" s="58">
        <v>6</v>
      </c>
      <c r="D5" s="59"/>
      <c r="E5" s="59"/>
      <c r="F5" s="41"/>
    </row>
    <row r="6" spans="2:6" ht="15">
      <c r="B6" s="9" t="s">
        <v>2</v>
      </c>
      <c r="C6" s="58">
        <v>4399.4</v>
      </c>
      <c r="D6" s="59"/>
      <c r="E6" s="59"/>
      <c r="F6" s="41"/>
    </row>
    <row r="7" spans="2:6" ht="27" customHeight="1">
      <c r="B7" s="45" t="s">
        <v>50</v>
      </c>
      <c r="C7" s="60">
        <v>-76386</v>
      </c>
      <c r="D7" s="61"/>
      <c r="E7" s="62"/>
      <c r="F7" s="42"/>
    </row>
    <row r="8" spans="2:4" ht="15">
      <c r="B8" s="85"/>
      <c r="D8" s="54" t="s">
        <v>60</v>
      </c>
    </row>
    <row r="9" spans="1:7" ht="15">
      <c r="A9" s="73" t="s">
        <v>3</v>
      </c>
      <c r="B9" s="74"/>
      <c r="C9" s="74"/>
      <c r="D9" s="74"/>
      <c r="E9" s="75"/>
      <c r="F9" s="75"/>
      <c r="G9" s="75"/>
    </row>
    <row r="10" spans="1:7" ht="65.25" customHeight="1">
      <c r="A10" s="76" t="s">
        <v>4</v>
      </c>
      <c r="B10" s="78" t="s">
        <v>5</v>
      </c>
      <c r="C10" s="80" t="s">
        <v>33</v>
      </c>
      <c r="D10" s="82" t="s">
        <v>47</v>
      </c>
      <c r="E10" s="83"/>
      <c r="F10" s="80" t="s">
        <v>46</v>
      </c>
      <c r="G10" s="56" t="s">
        <v>58</v>
      </c>
    </row>
    <row r="11" spans="1:7" ht="45" customHeight="1">
      <c r="A11" s="77"/>
      <c r="B11" s="79"/>
      <c r="C11" s="81"/>
      <c r="D11" s="37" t="s">
        <v>6</v>
      </c>
      <c r="E11" s="43" t="s">
        <v>45</v>
      </c>
      <c r="F11" s="81"/>
      <c r="G11" s="57"/>
    </row>
    <row r="12" spans="1:7" ht="27" customHeight="1">
      <c r="A12" s="11" t="s">
        <v>7</v>
      </c>
      <c r="B12" s="12" t="s">
        <v>32</v>
      </c>
      <c r="C12" s="13">
        <f>D12*C6</f>
        <v>20413.215999999997</v>
      </c>
      <c r="D12" s="13">
        <v>4.64</v>
      </c>
      <c r="E12" s="14">
        <f>C12*12</f>
        <v>244958.59199999995</v>
      </c>
      <c r="F12" s="14">
        <f>C12*12</f>
        <v>244958.59199999995</v>
      </c>
      <c r="G12" s="38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39"/>
    </row>
    <row r="14" spans="1:7" s="52" customFormat="1" ht="18.75">
      <c r="A14" s="17" t="s">
        <v>10</v>
      </c>
      <c r="B14" s="18" t="s">
        <v>11</v>
      </c>
      <c r="C14" s="14">
        <f>0.47*C6</f>
        <v>2067.718</v>
      </c>
      <c r="D14" s="14">
        <f>C14/C6</f>
        <v>0.47000000000000003</v>
      </c>
      <c r="E14" s="14">
        <f>C14*12</f>
        <v>24812.615999999998</v>
      </c>
      <c r="F14" s="14">
        <f>C14*12</f>
        <v>24812.615999999998</v>
      </c>
      <c r="G14" s="51"/>
    </row>
    <row r="15" spans="1:7" s="52" customFormat="1" ht="19.5" customHeight="1">
      <c r="A15" s="17" t="s">
        <v>12</v>
      </c>
      <c r="B15" s="18" t="s">
        <v>34</v>
      </c>
      <c r="C15" s="14">
        <v>1350</v>
      </c>
      <c r="D15" s="14">
        <f>C15/C6</f>
        <v>0.3068600263672319</v>
      </c>
      <c r="E15" s="14">
        <f>C15*12</f>
        <v>16200</v>
      </c>
      <c r="F15" s="14">
        <f>C15*12</f>
        <v>16200</v>
      </c>
      <c r="G15" s="51"/>
    </row>
    <row r="16" spans="1:7" s="52" customFormat="1" ht="19.5" customHeight="1">
      <c r="A16" s="2" t="s">
        <v>13</v>
      </c>
      <c r="B16" s="1" t="s">
        <v>51</v>
      </c>
      <c r="C16" s="14">
        <f aca="true" t="shared" si="0" ref="C16:C30">E16/12</f>
        <v>1000</v>
      </c>
      <c r="D16" s="14">
        <f>C16/C6</f>
        <v>0.2273037232349866</v>
      </c>
      <c r="E16" s="3">
        <v>12000</v>
      </c>
      <c r="F16" s="14">
        <v>12000</v>
      </c>
      <c r="G16" s="51"/>
    </row>
    <row r="17" spans="1:7" s="52" customFormat="1" ht="18.75">
      <c r="A17" s="2" t="s">
        <v>14</v>
      </c>
      <c r="B17" s="1" t="s">
        <v>39</v>
      </c>
      <c r="C17" s="14">
        <f t="shared" si="0"/>
        <v>174.9</v>
      </c>
      <c r="D17" s="14">
        <f>C17/C6</f>
        <v>0.039755421193799156</v>
      </c>
      <c r="E17" s="3">
        <v>2098.8</v>
      </c>
      <c r="F17" s="14">
        <v>2098.8</v>
      </c>
      <c r="G17" s="51"/>
    </row>
    <row r="18" spans="1:7" s="52" customFormat="1" ht="18.75">
      <c r="A18" s="2" t="s">
        <v>15</v>
      </c>
      <c r="B18" s="1" t="s">
        <v>53</v>
      </c>
      <c r="C18" s="14">
        <f t="shared" si="0"/>
        <v>247.5</v>
      </c>
      <c r="D18" s="14">
        <f>C18/C6</f>
        <v>0.05625767150065918</v>
      </c>
      <c r="E18" s="3">
        <v>2970</v>
      </c>
      <c r="F18" s="14">
        <v>2970</v>
      </c>
      <c r="G18" s="51"/>
    </row>
    <row r="19" spans="1:7" ht="18.75">
      <c r="A19" s="2" t="s">
        <v>16</v>
      </c>
      <c r="B19" s="1" t="s">
        <v>40</v>
      </c>
      <c r="C19" s="14">
        <f t="shared" si="0"/>
        <v>6750</v>
      </c>
      <c r="D19" s="14">
        <f>C19/C6</f>
        <v>1.5343001318361595</v>
      </c>
      <c r="E19" s="3">
        <v>81000</v>
      </c>
      <c r="F19" s="14">
        <v>0</v>
      </c>
      <c r="G19" s="3">
        <v>81000</v>
      </c>
    </row>
    <row r="20" spans="1:7" ht="18.75">
      <c r="A20" s="2" t="s">
        <v>17</v>
      </c>
      <c r="B20" s="1" t="s">
        <v>59</v>
      </c>
      <c r="C20" s="14">
        <f t="shared" si="0"/>
        <v>833.3333333333334</v>
      </c>
      <c r="D20" s="14">
        <f>C20/C6</f>
        <v>0.18941976936248886</v>
      </c>
      <c r="E20" s="3">
        <v>10000</v>
      </c>
      <c r="F20" s="14">
        <v>10000</v>
      </c>
      <c r="G20" s="3"/>
    </row>
    <row r="21" spans="1:7" ht="21" customHeight="1">
      <c r="A21" s="2" t="s">
        <v>62</v>
      </c>
      <c r="B21" s="1" t="s">
        <v>41</v>
      </c>
      <c r="C21" s="14">
        <f t="shared" si="0"/>
        <v>4166.666666666667</v>
      </c>
      <c r="D21" s="14">
        <f>C21/C6</f>
        <v>0.9470988468124443</v>
      </c>
      <c r="E21" s="3">
        <v>50000</v>
      </c>
      <c r="F21" s="14">
        <v>0</v>
      </c>
      <c r="G21" s="14">
        <v>50000</v>
      </c>
    </row>
    <row r="22" spans="1:7" s="50" customFormat="1" ht="19.5" customHeight="1">
      <c r="A22" s="47" t="s">
        <v>18</v>
      </c>
      <c r="B22" s="48" t="s">
        <v>52</v>
      </c>
      <c r="C22" s="46">
        <f t="shared" si="0"/>
        <v>750</v>
      </c>
      <c r="D22" s="46">
        <f>C22/C6</f>
        <v>0.17047779242623995</v>
      </c>
      <c r="E22" s="49">
        <v>9000</v>
      </c>
      <c r="F22" s="46">
        <v>9000</v>
      </c>
      <c r="G22" s="46"/>
    </row>
    <row r="23" spans="1:7" s="50" customFormat="1" ht="18.75">
      <c r="A23" s="47" t="s">
        <v>19</v>
      </c>
      <c r="B23" s="55" t="s">
        <v>65</v>
      </c>
      <c r="C23" s="46">
        <f t="shared" si="0"/>
        <v>20000</v>
      </c>
      <c r="D23" s="46">
        <f>C23/C6</f>
        <v>4.546074464699732</v>
      </c>
      <c r="E23" s="49">
        <v>240000</v>
      </c>
      <c r="F23" s="46">
        <v>0</v>
      </c>
      <c r="G23" s="46">
        <v>240000</v>
      </c>
    </row>
    <row r="24" spans="1:7" ht="18.75">
      <c r="A24" s="2" t="s">
        <v>27</v>
      </c>
      <c r="B24" s="1" t="s">
        <v>64</v>
      </c>
      <c r="C24" s="14">
        <f t="shared" si="0"/>
        <v>1400</v>
      </c>
      <c r="D24" s="14">
        <f>C24/C6</f>
        <v>0.3182252125289812</v>
      </c>
      <c r="E24" s="3">
        <v>16800</v>
      </c>
      <c r="F24" s="14">
        <v>16800</v>
      </c>
      <c r="G24" s="14"/>
    </row>
    <row r="25" spans="1:8" ht="18.75">
      <c r="A25" s="2" t="s">
        <v>36</v>
      </c>
      <c r="B25" s="1" t="s">
        <v>66</v>
      </c>
      <c r="C25" s="14">
        <f t="shared" si="0"/>
        <v>4141.666666666667</v>
      </c>
      <c r="D25" s="14">
        <f>C25/C6</f>
        <v>0.9414162537315696</v>
      </c>
      <c r="E25" s="3">
        <v>49700</v>
      </c>
      <c r="F25" s="14">
        <v>0</v>
      </c>
      <c r="G25" s="14">
        <v>49700</v>
      </c>
      <c r="H25" s="84"/>
    </row>
    <row r="26" spans="1:7" ht="21.75" customHeight="1">
      <c r="A26" s="2" t="s">
        <v>43</v>
      </c>
      <c r="B26" s="1" t="s">
        <v>67</v>
      </c>
      <c r="C26" s="14">
        <f t="shared" si="0"/>
        <v>1850</v>
      </c>
      <c r="D26" s="14">
        <f>C26/C6</f>
        <v>0.4205118879847252</v>
      </c>
      <c r="E26" s="3">
        <v>22200</v>
      </c>
      <c r="F26" s="14">
        <v>0</v>
      </c>
      <c r="G26" s="14">
        <v>22200</v>
      </c>
    </row>
    <row r="27" spans="1:7" ht="18.75">
      <c r="A27" s="2" t="s">
        <v>54</v>
      </c>
      <c r="B27" s="1"/>
      <c r="C27" s="14">
        <f t="shared" si="0"/>
        <v>0</v>
      </c>
      <c r="D27" s="14">
        <f>C27/C6</f>
        <v>0</v>
      </c>
      <c r="E27" s="3">
        <v>0</v>
      </c>
      <c r="F27" s="3">
        <v>0</v>
      </c>
      <c r="G27" s="39"/>
    </row>
    <row r="28" spans="1:7" ht="18.75">
      <c r="A28" s="2" t="s">
        <v>55</v>
      </c>
      <c r="B28" s="1"/>
      <c r="C28" s="14">
        <f>E28/12</f>
        <v>0</v>
      </c>
      <c r="D28" s="14">
        <f>C28/C6</f>
        <v>0</v>
      </c>
      <c r="E28" s="3">
        <v>0</v>
      </c>
      <c r="F28" s="3">
        <v>0</v>
      </c>
      <c r="G28" s="39"/>
    </row>
    <row r="29" spans="1:7" ht="18.75">
      <c r="A29" s="2" t="s">
        <v>56</v>
      </c>
      <c r="B29" s="1"/>
      <c r="C29" s="14">
        <f t="shared" si="0"/>
        <v>0</v>
      </c>
      <c r="D29" s="14">
        <f>C29/C6</f>
        <v>0</v>
      </c>
      <c r="E29" s="3">
        <v>0</v>
      </c>
      <c r="F29" s="3">
        <v>0</v>
      </c>
      <c r="G29" s="39"/>
    </row>
    <row r="30" spans="1:7" ht="18.75">
      <c r="A30" s="2" t="s">
        <v>57</v>
      </c>
      <c r="B30" s="1"/>
      <c r="C30" s="14">
        <f t="shared" si="0"/>
        <v>0</v>
      </c>
      <c r="D30" s="14">
        <f>C30/C6</f>
        <v>0</v>
      </c>
      <c r="E30" s="3">
        <v>0</v>
      </c>
      <c r="F30" s="3">
        <v>0</v>
      </c>
      <c r="G30" s="39"/>
    </row>
    <row r="31" spans="1:7" ht="18.75">
      <c r="A31" s="17"/>
      <c r="B31" s="18" t="s">
        <v>20</v>
      </c>
      <c r="C31" s="13">
        <f>C24+C23+C22+C21+C20+C19+C18+C17+C16+C15+C14+C25+C26+C27+C29+C30</f>
        <v>44731.78466666667</v>
      </c>
      <c r="D31" s="13">
        <f>D24+D23+D22+D21+D20+D19+D18+D17+D16+D15+D14+D25+D26+D27+D29+D30</f>
        <v>10.16770120167902</v>
      </c>
      <c r="E31" s="13">
        <f>E24+E23+E22+E21+E20+E19+E18+E17+E16+E15+E14+E25+E26+E27+E29+E30</f>
        <v>536781.416</v>
      </c>
      <c r="F31" s="13">
        <f>F24+F23+F22+F21+F20+F19+F18+F17+F16+F15+F14+F25+F26+F27+F28+F29+F30</f>
        <v>93881.416</v>
      </c>
      <c r="G31" s="13">
        <f>G24+G23+G22+G21+G20+G19+G18+G17+G16+G15+G14+G25+G26+G27+G29+G30</f>
        <v>442900</v>
      </c>
    </row>
    <row r="32" spans="1:7" ht="18.75">
      <c r="A32" s="2"/>
      <c r="B32" s="1" t="s">
        <v>48</v>
      </c>
      <c r="C32" s="14"/>
      <c r="D32" s="14">
        <f>D30+D29+D28+D27+D26+D25+D24+D23+D21+D20+D19+D18+D17+D16+D15+D14+D22</f>
        <v>10.167701201679021</v>
      </c>
      <c r="E32" s="3"/>
      <c r="F32" s="3">
        <f>(F30+F29+F27+F26+F25+F24+F23+F22+F21+F20+F19+F18+F17+F16+F15+F14)/12/C6</f>
        <v>1.778299616614387</v>
      </c>
      <c r="G32" s="3">
        <f>(G30+G29+G27+G26+G25+G24+G23+G22+G21+G20+G19+G18+G17+G16+G15+G14)/12/C6</f>
        <v>8.38940158506463</v>
      </c>
    </row>
    <row r="33" spans="1:7" ht="37.5">
      <c r="A33" s="10" t="s">
        <v>21</v>
      </c>
      <c r="B33" s="19" t="s">
        <v>37</v>
      </c>
      <c r="C33" s="13">
        <f>D33*C6</f>
        <v>9238.74</v>
      </c>
      <c r="D33" s="20">
        <f>ROUND((D32+D12)/84.5*12,2)</f>
        <v>2.1</v>
      </c>
      <c r="E33" s="13">
        <f>D33*12*C6</f>
        <v>110864.88</v>
      </c>
      <c r="F33" s="20">
        <f>ROUND((F31+F12)/C6/12/84.5*12,2)</f>
        <v>0.91</v>
      </c>
      <c r="G33" s="20">
        <f>ROUND((G32+G12)/84.5*12,2)</f>
        <v>1.19</v>
      </c>
    </row>
    <row r="34" spans="1:7" ht="37.5">
      <c r="A34" s="21" t="s">
        <v>22</v>
      </c>
      <c r="B34" s="22" t="s">
        <v>23</v>
      </c>
      <c r="C34" s="13">
        <f>ROUND((C31+C12)/84.5*3.5,2)</f>
        <v>2698.31</v>
      </c>
      <c r="D34" s="13">
        <f>C34/C6</f>
        <v>0.6133359094421967</v>
      </c>
      <c r="E34" s="13">
        <f>ROUND((E31+E12)/84.5*3.5,2)</f>
        <v>32379.76</v>
      </c>
      <c r="F34" s="13">
        <f>ROUND(((F31+F12)/12/C6)/84.5*3.5,2)</f>
        <v>0.27</v>
      </c>
      <c r="G34" s="13">
        <f>ROUND(((G31+G12)/12/C6)/84.5*3.5,2)</f>
        <v>0.35</v>
      </c>
    </row>
    <row r="35" spans="1:7" ht="56.25">
      <c r="A35" s="21" t="s">
        <v>24</v>
      </c>
      <c r="B35" s="22" t="s">
        <v>25</v>
      </c>
      <c r="C35" s="23">
        <v>0</v>
      </c>
      <c r="D35" s="14">
        <f>C35/C6</f>
        <v>0</v>
      </c>
      <c r="E35" s="23">
        <f>C35*12</f>
        <v>0</v>
      </c>
      <c r="F35" s="23"/>
      <c r="G35" s="36"/>
    </row>
    <row r="36" spans="1:7" ht="18.75">
      <c r="A36" s="17"/>
      <c r="B36" s="22" t="s">
        <v>26</v>
      </c>
      <c r="C36" s="13"/>
      <c r="D36" s="13">
        <f>D34+D33+D31+D12+D35</f>
        <v>17.521037111121217</v>
      </c>
      <c r="E36" s="13"/>
      <c r="F36" s="13">
        <f>(F31+F12)/12/C6+F33+F34</f>
        <v>7.598299616614387</v>
      </c>
      <c r="G36" s="13">
        <f>(G31+G12)/12/C6+G33+G34</f>
        <v>9.92940158506463</v>
      </c>
    </row>
    <row r="37" spans="1:7" ht="18.75">
      <c r="A37" s="17"/>
      <c r="B37" s="67" t="s">
        <v>35</v>
      </c>
      <c r="C37" s="68"/>
      <c r="D37" s="69">
        <f>D36-(C7/12/C6+(D39)/C6)</f>
        <v>18.71790486581504</v>
      </c>
      <c r="E37" s="70"/>
      <c r="F37" s="13">
        <f>F36-(C7+D39*12)/12/C6</f>
        <v>8.795167371308208</v>
      </c>
      <c r="G37" s="13"/>
    </row>
    <row r="38" spans="1:6" ht="15">
      <c r="A38" s="24"/>
      <c r="B38" s="24"/>
      <c r="C38" s="25"/>
      <c r="D38" s="25"/>
      <c r="E38" s="25"/>
      <c r="F38" s="25"/>
    </row>
    <row r="39" spans="1:4" ht="20.25">
      <c r="A39" s="24"/>
      <c r="B39" s="71" t="s">
        <v>49</v>
      </c>
      <c r="C39" s="71"/>
      <c r="D39" s="26">
        <f>C41/100*88</f>
        <v>1100</v>
      </c>
    </row>
    <row r="40" spans="1:6" ht="15">
      <c r="A40" s="24"/>
      <c r="B40" s="24"/>
      <c r="C40" s="25"/>
      <c r="D40" s="25"/>
      <c r="E40" s="25"/>
      <c r="F40" s="25"/>
    </row>
    <row r="41" spans="1:7" ht="18">
      <c r="A41" s="27"/>
      <c r="B41" s="28" t="s">
        <v>28</v>
      </c>
      <c r="C41" s="29">
        <f>SUM(C42:C48)</f>
        <v>1250</v>
      </c>
      <c r="D41" s="30"/>
      <c r="E41" s="30"/>
      <c r="F41" s="30"/>
      <c r="G41" s="31"/>
    </row>
    <row r="42" spans="1:7" ht="18">
      <c r="A42" s="27"/>
      <c r="B42" s="32"/>
      <c r="C42" s="33"/>
      <c r="D42" s="30"/>
      <c r="E42" s="30"/>
      <c r="F42" s="30"/>
      <c r="G42" s="31"/>
    </row>
    <row r="43" spans="1:7" ht="18">
      <c r="A43" s="27"/>
      <c r="B43" s="32"/>
      <c r="C43" s="33"/>
      <c r="D43" s="30"/>
      <c r="E43" s="30"/>
      <c r="F43" s="30"/>
      <c r="G43" s="31"/>
    </row>
    <row r="44" spans="1:7" ht="18">
      <c r="A44" s="27"/>
      <c r="B44" s="44" t="s">
        <v>29</v>
      </c>
      <c r="C44" s="33"/>
      <c r="D44" s="30"/>
      <c r="E44" s="30"/>
      <c r="F44" s="30"/>
      <c r="G44" s="31"/>
    </row>
    <row r="45" spans="1:7" ht="18">
      <c r="A45" s="27"/>
      <c r="B45" s="32" t="s">
        <v>30</v>
      </c>
      <c r="C45" s="33">
        <v>500</v>
      </c>
      <c r="D45" s="30"/>
      <c r="E45" s="30"/>
      <c r="F45" s="30"/>
      <c r="G45" s="31"/>
    </row>
    <row r="46" spans="1:7" ht="18">
      <c r="A46" s="27"/>
      <c r="B46" s="32" t="s">
        <v>31</v>
      </c>
      <c r="C46" s="33">
        <v>350</v>
      </c>
      <c r="D46" s="30"/>
      <c r="E46" s="30"/>
      <c r="F46" s="30"/>
      <c r="G46" s="31"/>
    </row>
    <row r="47" spans="1:7" ht="18">
      <c r="A47" s="27"/>
      <c r="B47" s="32" t="s">
        <v>61</v>
      </c>
      <c r="C47" s="33">
        <v>400</v>
      </c>
      <c r="D47" s="30"/>
      <c r="E47" s="30"/>
      <c r="F47" s="30"/>
      <c r="G47" s="31"/>
    </row>
    <row r="48" spans="1:7" ht="18">
      <c r="A48" s="27"/>
      <c r="B48" s="32"/>
      <c r="C48" s="33"/>
      <c r="D48" s="30"/>
      <c r="E48" s="30"/>
      <c r="F48" s="30"/>
      <c r="G48" s="31"/>
    </row>
    <row r="49" spans="1:7" ht="93.75" customHeight="1">
      <c r="A49" s="72" t="s">
        <v>42</v>
      </c>
      <c r="B49" s="72"/>
      <c r="C49" s="72"/>
      <c r="D49" s="72"/>
      <c r="E49" s="30"/>
      <c r="F49" s="30"/>
      <c r="G49" s="31"/>
    </row>
    <row r="50" spans="1:6" ht="15">
      <c r="A50" s="24"/>
      <c r="B50" s="24"/>
      <c r="C50" s="25"/>
      <c r="D50" s="25"/>
      <c r="E50" s="25"/>
      <c r="F50" s="2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</sheetData>
  <sheetProtection/>
  <mergeCells count="17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C6:E6"/>
    <mergeCell ref="C7:E7"/>
    <mergeCell ref="E1:G1"/>
    <mergeCell ref="A2:G2"/>
    <mergeCell ref="C4:E4"/>
    <mergeCell ref="C5:E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2018-03-26T03:49:43Z</dcterms:modified>
  <cp:category/>
  <cp:version/>
  <cp:contentType/>
  <cp:contentStatus/>
</cp:coreProperties>
</file>