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а.петрова,266" sheetId="1" r:id="rId1"/>
  </sheets>
  <definedNames>
    <definedName name="_xlnm.Print_Area" localSheetId="0">'а.петрова,266'!$A$1:$I$61</definedName>
  </definedNames>
  <calcPr fullCalcOnLoad="1"/>
</workbook>
</file>

<file path=xl/sharedStrings.xml><?xml version="1.0" encoding="utf-8"?>
<sst xmlns="http://schemas.openxmlformats.org/spreadsheetml/2006/main" count="90" uniqueCount="90">
  <si>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</si>
  <si>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</si>
  <si>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</si>
  <si>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</si>
  <si>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</si>
  <si>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</si>
  <si>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</si>
  <si>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</si>
  <si>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</si>
  <si>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</si>
  <si>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</si>
  <si>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</si>
  <si>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</si>
  <si>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</si>
  <si>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</si>
  <si>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</si>
  <si>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</si>
  <si>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</si>
  <si>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</si>
  <si>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</si>
  <si>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</si>
  <si>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</si>
  <si>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</si>
  <si>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</si>
  <si>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</si>
  <si>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</si>
  <si>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</si>
  <si>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</si>
  <si>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</si>
  <si>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</si>
  <si>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</si>
  <si>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</si>
  <si>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</si>
  <si>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</si>
  <si>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</si>
  <si>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</si>
  <si>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</si>
  <si>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</si>
  <si>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</si>
  <si>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</si>
  <si>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2.15</t>
  </si>
  <si>
    <t>Страхование лифтов</t>
  </si>
  <si>
    <t>2.16</t>
  </si>
  <si>
    <t>2.17</t>
  </si>
  <si>
    <t>2.18</t>
  </si>
  <si>
    <t>Установка системы видеонаблюдения МКД</t>
  </si>
  <si>
    <t>2.19</t>
  </si>
  <si>
    <t>2.20</t>
  </si>
  <si>
    <t>2.21</t>
  </si>
  <si>
    <t>2.22</t>
  </si>
  <si>
    <t>2.23</t>
  </si>
  <si>
    <t>2.24</t>
  </si>
  <si>
    <t xml:space="preserve">Услуги аварийно-диспетчерской службы, в тч. </t>
  </si>
  <si>
    <t>Утвержден общим собранием собственников</t>
  </si>
  <si>
    <t>План</t>
  </si>
  <si>
    <t>За счет средств ТСЖ</t>
  </si>
  <si>
    <t>За счет прочих средств</t>
  </si>
  <si>
    <t>Срок выполнения (по предоставлению протокола собственников)</t>
  </si>
  <si>
    <t xml:space="preserve">ориентировочная сумма в год, руб. </t>
  </si>
  <si>
    <t>отложены до</t>
  </si>
  <si>
    <t>в расчете на 1м2</t>
  </si>
  <si>
    <t>Оранжевый слон</t>
  </si>
  <si>
    <t>Главный инженер ______________/_____________________________</t>
  </si>
  <si>
    <t>2.25</t>
  </si>
  <si>
    <t>2.26</t>
  </si>
  <si>
    <t>2.27</t>
  </si>
  <si>
    <t>2.28</t>
  </si>
  <si>
    <t>9-этажный панельный дом</t>
  </si>
  <si>
    <t>Задоженность (-), переплата (+) посостоянию на 01.01.2018 (предворительно)</t>
  </si>
  <si>
    <t xml:space="preserve">   Восстановление тепизоляции</t>
  </si>
  <si>
    <t>Ремонт  гидрозамка</t>
  </si>
  <si>
    <t>Дератизация</t>
  </si>
  <si>
    <t>Дезинсекция</t>
  </si>
  <si>
    <t>Запсибтранстелеком</t>
  </si>
  <si>
    <t>Датчики давления</t>
  </si>
  <si>
    <t>План работ и услуг по содержанию и ремонту общего имущества МКД на 2018 год по адресу:                                         Кавалерийская,1</t>
  </si>
  <si>
    <t>Алтива</t>
  </si>
  <si>
    <t>Аззсиб</t>
  </si>
  <si>
    <t>Прдвижение</t>
  </si>
  <si>
    <t>Магеррамов М</t>
  </si>
  <si>
    <t xml:space="preserve">Ремонт межпанельных швов </t>
  </si>
  <si>
    <t xml:space="preserve"> </t>
  </si>
  <si>
    <t>Дезифекция мусоростволов, камер</t>
  </si>
  <si>
    <t>Проверка ОПУ  (ТО,ГВС,ХВС)</t>
  </si>
  <si>
    <t>Диагностическое обследование лифтов</t>
  </si>
  <si>
    <t>Последиагностический ремонт лифтов</t>
  </si>
  <si>
    <t>Сопротивление изоляции (замеры по электробезопасности)</t>
  </si>
  <si>
    <t>Установка энергосберегающего освещения</t>
  </si>
  <si>
    <t>3 кв.</t>
  </si>
  <si>
    <t>Ремонт отмостки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</si>
</sst>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  <numFmt numFmtId="174" formatCode="#,##0.00\ &quot;₽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 locked="0"/>
    </xf>
    <xf numFmtId="0" fontId="15" fillId="0" borderId="10" xfId="0" applyFont="1" applyBorder="1" applyAlignment="1">
      <alignment/>
    </xf>
    <xf numFmtId="49" fontId="13" fillId="0" borderId="10" xfId="0" applyNumberFormat="1" applyFont="1" applyFill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4" xfId="0" applyFont="1" applyBorder="1" applyAlignment="1" applyProtection="1">
      <alignment horizontal="center" vertical="center" wrapText="1" readingOrder="1"/>
      <protection/>
    </xf>
    <xf numFmtId="0" fontId="58" fillId="0" borderId="15" xfId="0" applyFont="1" applyBorder="1" applyAlignment="1" applyProtection="1">
      <alignment horizontal="center" vertical="center" wrapText="1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59" fillId="0" borderId="15" xfId="0" applyFont="1" applyBorder="1" applyAlignment="1" applyProtection="1">
      <alignment horizontal="center"/>
      <protection/>
    </xf>
    <xf numFmtId="0" fontId="59" fillId="0" borderId="10" xfId="0" applyFont="1" applyBorder="1" applyAlignment="1" applyProtection="1">
      <alignment horizontal="center"/>
      <protection/>
    </xf>
    <xf numFmtId="0" fontId="59" fillId="0" borderId="10" xfId="0" applyFont="1" applyBorder="1" applyAlignment="1" applyProtection="1">
      <alignment horizontal="center" vertical="center"/>
      <protection locked="0"/>
    </xf>
    <xf numFmtId="0" fontId="59" fillId="0" borderId="1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58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49" fontId="13" fillId="0" borderId="10" xfId="0" applyNumberFormat="1" applyFont="1" applyBorder="1" applyAlignment="1" applyProtection="1">
      <alignment horizontal="left" wrapText="1" indent="1"/>
      <protection locked="0"/>
    </xf>
    <xf numFmtId="49" fontId="13" fillId="0" borderId="10" xfId="0" applyNumberFormat="1" applyFont="1" applyBorder="1" applyAlignment="1" applyProtection="1">
      <alignment horizontal="left" wrapText="1"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2" fontId="16" fillId="0" borderId="10" xfId="0" applyNumberFormat="1" applyFont="1" applyBorder="1" applyAlignment="1" applyProtection="1">
      <alignment horizontal="center"/>
      <protection locked="0"/>
    </xf>
    <xf numFmtId="0" fontId="60" fillId="0" borderId="12" xfId="0" applyFont="1" applyBorder="1" applyAlignment="1" applyProtection="1">
      <alignment horizontal="center"/>
      <protection/>
    </xf>
    <xf numFmtId="0" fontId="60" fillId="0" borderId="10" xfId="0" applyFont="1" applyBorder="1" applyAlignment="1" applyProtection="1">
      <alignment horizontal="center"/>
      <protection/>
    </xf>
    <xf numFmtId="0" fontId="60" fillId="0" borderId="0" xfId="0" applyFont="1" applyAlignment="1" applyProtection="1">
      <alignment/>
      <protection/>
    </xf>
    <xf numFmtId="0" fontId="60" fillId="0" borderId="10" xfId="0" applyFont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left"/>
      <protection/>
    </xf>
    <xf numFmtId="0" fontId="58" fillId="0" borderId="10" xfId="0" applyFont="1" applyBorder="1" applyAlignment="1" applyProtection="1">
      <alignment horizontal="center" vertical="center" wrapText="1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center"/>
      <protection/>
    </xf>
    <xf numFmtId="174" fontId="2" fillId="0" borderId="10" xfId="0" applyNumberFormat="1" applyFont="1" applyBorder="1" applyAlignment="1" applyProtection="1">
      <alignment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0" fillId="0" borderId="18" xfId="0" applyFont="1" applyBorder="1" applyAlignment="1" applyProtection="1">
      <alignment horizontal="center" vertical="center" wrapText="1" readingOrder="1"/>
      <protection/>
    </xf>
    <xf numFmtId="0" fontId="20" fillId="0" borderId="12" xfId="0" applyFont="1" applyBorder="1" applyAlignment="1" applyProtection="1">
      <alignment horizontal="center" vertical="center" wrapText="1" readingOrder="1"/>
      <protection/>
    </xf>
    <xf numFmtId="0" fontId="20" fillId="0" borderId="16" xfId="0" applyFont="1" applyBorder="1" applyAlignment="1" applyProtection="1">
      <alignment horizontal="center" vertical="center" wrapText="1" readingOrder="1"/>
      <protection/>
    </xf>
    <xf numFmtId="0" fontId="20" fillId="0" borderId="14" xfId="0" applyFont="1" applyFill="1" applyBorder="1" applyAlignment="1" applyProtection="1">
      <alignment horizontal="center" vertical="center" wrapText="1" readingOrder="1"/>
      <protection locked="0"/>
    </xf>
    <xf numFmtId="0" fontId="20" fillId="0" borderId="18" xfId="0" applyFont="1" applyFill="1" applyBorder="1" applyAlignment="1" applyProtection="1">
      <alignment horizontal="center" vertical="center" wrapText="1" readingOrder="1"/>
      <protection locked="0"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0" fontId="18" fillId="0" borderId="12" xfId="0" applyFont="1" applyBorder="1" applyAlignment="1" applyProtection="1">
      <alignment horizontal="left" vertical="center"/>
      <protection/>
    </xf>
    <xf numFmtId="0" fontId="18" fillId="0" borderId="17" xfId="0" applyFont="1" applyBorder="1" applyAlignment="1" applyProtection="1">
      <alignment horizontal="left" vertical="center"/>
      <protection/>
    </xf>
    <xf numFmtId="0" fontId="18" fillId="0" borderId="16" xfId="0" applyFont="1" applyBorder="1" applyAlignment="1" applyProtection="1">
      <alignment horizontal="left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610600" y="171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610600" y="171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view="pageBreakPreview" zoomScale="60" zoomScaleNormal="71" zoomScalePageLayoutView="0" workbookViewId="0" topLeftCell="A1">
      <selection activeCell="P41" sqref="P41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3.8515625" style="4" customWidth="1"/>
    <col min="4" max="4" width="13.421875" style="4" customWidth="1"/>
    <col min="5" max="5" width="15.140625" style="4" customWidth="1"/>
    <col min="6" max="6" width="16.00390625" style="4" customWidth="1"/>
    <col min="7" max="7" width="13.7109375" style="7" customWidth="1"/>
    <col min="8" max="8" width="9.7109375" style="3" customWidth="1"/>
    <col min="9" max="9" width="12.00390625" style="3" customWidth="1"/>
    <col min="10" max="16384" width="8.8515625" style="3" customWidth="1"/>
  </cols>
  <sheetData>
    <row r="1" spans="5:9" ht="15">
      <c r="E1" s="85" t="s">
        <v>53</v>
      </c>
      <c r="F1" s="85"/>
      <c r="G1" s="85"/>
      <c r="H1" s="85"/>
      <c r="I1" s="85"/>
    </row>
    <row r="2" spans="1:9" ht="30" customHeight="1">
      <c r="A2" s="86" t="s">
        <v>75</v>
      </c>
      <c r="B2" s="86"/>
      <c r="C2" s="86"/>
      <c r="D2" s="86"/>
      <c r="E2" s="86"/>
      <c r="F2" s="86"/>
      <c r="G2" s="86"/>
      <c r="H2" s="87"/>
      <c r="I2" s="31"/>
    </row>
    <row r="3" spans="2:9" ht="15.75">
      <c r="B3" s="5"/>
      <c r="C3" s="6"/>
      <c r="D3" s="6"/>
      <c r="E3" s="6"/>
      <c r="F3" s="6"/>
      <c r="H3" s="31"/>
      <c r="I3" s="31"/>
    </row>
    <row r="4" spans="2:9" ht="15">
      <c r="B4" s="8" t="s">
        <v>0</v>
      </c>
      <c r="C4" s="88" t="s">
        <v>67</v>
      </c>
      <c r="D4" s="89"/>
      <c r="E4" s="89"/>
      <c r="F4" s="39"/>
      <c r="H4" s="31"/>
      <c r="I4" s="31"/>
    </row>
    <row r="5" spans="2:9" ht="15">
      <c r="B5" s="8" t="s">
        <v>1</v>
      </c>
      <c r="C5" s="90">
        <v>8</v>
      </c>
      <c r="D5" s="91"/>
      <c r="E5" s="91"/>
      <c r="F5" s="40"/>
      <c r="H5" s="31"/>
      <c r="I5" s="31"/>
    </row>
    <row r="6" spans="2:9" ht="15">
      <c r="B6" s="9" t="s">
        <v>2</v>
      </c>
      <c r="C6" s="90">
        <v>15230.36</v>
      </c>
      <c r="D6" s="91"/>
      <c r="E6" s="91"/>
      <c r="F6" s="40"/>
      <c r="H6" s="31"/>
      <c r="I6" s="31"/>
    </row>
    <row r="7" spans="2:9" ht="29.25" customHeight="1">
      <c r="B7" s="55" t="s">
        <v>68</v>
      </c>
      <c r="C7" s="92">
        <v>-20370</v>
      </c>
      <c r="D7" s="93"/>
      <c r="E7" s="94"/>
      <c r="F7" s="41"/>
      <c r="H7" s="31"/>
      <c r="I7" s="31"/>
    </row>
    <row r="8" spans="4:9" ht="15">
      <c r="D8" s="42">
        <v>9</v>
      </c>
      <c r="H8" s="31"/>
      <c r="I8" s="31"/>
    </row>
    <row r="9" spans="1:9" ht="15">
      <c r="A9" s="72" t="s">
        <v>3</v>
      </c>
      <c r="B9" s="73"/>
      <c r="C9" s="73"/>
      <c r="D9" s="73"/>
      <c r="E9" s="74"/>
      <c r="F9" s="74"/>
      <c r="G9" s="74"/>
      <c r="H9" s="31"/>
      <c r="I9" s="31"/>
    </row>
    <row r="10" spans="1:9" ht="65.25" customHeight="1">
      <c r="A10" s="75" t="s">
        <v>4</v>
      </c>
      <c r="B10" s="77" t="s">
        <v>5</v>
      </c>
      <c r="C10" s="79" t="s">
        <v>32</v>
      </c>
      <c r="D10" s="81" t="s">
        <v>54</v>
      </c>
      <c r="E10" s="82"/>
      <c r="F10" s="79" t="s">
        <v>55</v>
      </c>
      <c r="G10" s="83" t="s">
        <v>56</v>
      </c>
      <c r="H10" s="65" t="s">
        <v>57</v>
      </c>
      <c r="I10" s="65"/>
    </row>
    <row r="11" spans="1:9" ht="45" customHeight="1">
      <c r="A11" s="76"/>
      <c r="B11" s="78"/>
      <c r="C11" s="80"/>
      <c r="D11" s="43" t="s">
        <v>6</v>
      </c>
      <c r="E11" s="44" t="s">
        <v>58</v>
      </c>
      <c r="F11" s="80"/>
      <c r="G11" s="84"/>
      <c r="H11" s="45">
        <v>2018</v>
      </c>
      <c r="I11" s="54" t="s">
        <v>59</v>
      </c>
    </row>
    <row r="12" spans="1:9" ht="27" customHeight="1">
      <c r="A12" s="11" t="s">
        <v>7</v>
      </c>
      <c r="B12" s="12" t="s">
        <v>31</v>
      </c>
      <c r="C12" s="13">
        <f>D12*C6</f>
        <v>70668.8704</v>
      </c>
      <c r="D12" s="13">
        <v>4.64</v>
      </c>
      <c r="E12" s="14">
        <f>C12*12</f>
        <v>848026.4447999999</v>
      </c>
      <c r="F12" s="14">
        <f>C12*12</f>
        <v>848026.4447999999</v>
      </c>
      <c r="G12" s="46"/>
      <c r="H12" s="47"/>
      <c r="I12" s="48"/>
    </row>
    <row r="13" spans="1:9" ht="27" customHeight="1">
      <c r="A13" s="15" t="s">
        <v>8</v>
      </c>
      <c r="B13" s="16" t="s">
        <v>9</v>
      </c>
      <c r="C13" s="14"/>
      <c r="D13" s="14"/>
      <c r="E13" s="14"/>
      <c r="F13" s="14"/>
      <c r="G13" s="49"/>
      <c r="H13" s="50"/>
      <c r="I13" s="48"/>
    </row>
    <row r="14" spans="1:9" ht="18.75">
      <c r="A14" s="17" t="s">
        <v>10</v>
      </c>
      <c r="B14" s="18" t="s">
        <v>52</v>
      </c>
      <c r="C14" s="14">
        <f>0.47*C6</f>
        <v>7158.2692</v>
      </c>
      <c r="D14" s="14">
        <v>0.47</v>
      </c>
      <c r="E14" s="14">
        <f>C14*12</f>
        <v>85899.2304</v>
      </c>
      <c r="F14" s="14">
        <f>C14*12</f>
        <v>85899.2304</v>
      </c>
      <c r="G14" s="49"/>
      <c r="H14" s="50"/>
      <c r="I14" s="48"/>
    </row>
    <row r="15" spans="1:9" ht="19.5" customHeight="1">
      <c r="A15" s="17" t="s">
        <v>11</v>
      </c>
      <c r="B15" s="18" t="s">
        <v>33</v>
      </c>
      <c r="C15" s="14">
        <v>1350</v>
      </c>
      <c r="D15" s="14">
        <f>C15/C6</f>
        <v>0.088638745243054</v>
      </c>
      <c r="E15" s="14">
        <v>32400</v>
      </c>
      <c r="F15" s="14">
        <v>32400</v>
      </c>
      <c r="G15" s="49"/>
      <c r="H15" s="50"/>
      <c r="I15" s="48"/>
    </row>
    <row r="16" spans="1:9" ht="19.5" customHeight="1">
      <c r="A16" s="36" t="s">
        <v>12</v>
      </c>
      <c r="B16" s="18" t="s">
        <v>41</v>
      </c>
      <c r="C16" s="14">
        <f aca="true" t="shared" si="0" ref="C16:C41">E16/12</f>
        <v>222</v>
      </c>
      <c r="D16" s="14">
        <f>C16/C6</f>
        <v>0.014576149217746658</v>
      </c>
      <c r="E16" s="14">
        <v>2664</v>
      </c>
      <c r="F16" s="14">
        <v>2664</v>
      </c>
      <c r="G16" s="49"/>
      <c r="H16" s="50"/>
      <c r="I16" s="48"/>
    </row>
    <row r="17" spans="1:9" ht="18.75">
      <c r="A17" s="36" t="s">
        <v>13</v>
      </c>
      <c r="B17" s="1" t="s">
        <v>74</v>
      </c>
      <c r="C17" s="14">
        <f t="shared" si="0"/>
        <v>2333.3333333333335</v>
      </c>
      <c r="D17" s="14">
        <f>C17/C6</f>
        <v>0.15320276955589582</v>
      </c>
      <c r="E17" s="2">
        <v>28000</v>
      </c>
      <c r="F17" s="2"/>
      <c r="G17" s="49"/>
      <c r="H17" s="50"/>
      <c r="I17" s="48">
        <v>2019</v>
      </c>
    </row>
    <row r="18" spans="1:9" ht="18.75">
      <c r="A18" s="36" t="s">
        <v>14</v>
      </c>
      <c r="B18" s="1" t="s">
        <v>80</v>
      </c>
      <c r="C18" s="14">
        <f t="shared" si="0"/>
        <v>1666.6666666666667</v>
      </c>
      <c r="D18" s="14">
        <f>C18/C6</f>
        <v>0.10943054968278272</v>
      </c>
      <c r="E18" s="2">
        <v>20000</v>
      </c>
      <c r="F18" s="2">
        <v>20000</v>
      </c>
      <c r="G18" s="49"/>
      <c r="H18" s="50"/>
      <c r="I18" s="48"/>
    </row>
    <row r="19" spans="1:9" ht="18.75">
      <c r="A19" s="36" t="s">
        <v>15</v>
      </c>
      <c r="B19" s="1" t="s">
        <v>87</v>
      </c>
      <c r="C19" s="14">
        <f t="shared" si="0"/>
        <v>7500</v>
      </c>
      <c r="D19" s="14">
        <f>C19/C6</f>
        <v>0.4924374735725222</v>
      </c>
      <c r="E19" s="2">
        <v>90000</v>
      </c>
      <c r="F19" s="2"/>
      <c r="G19" s="2"/>
      <c r="H19" s="50"/>
      <c r="I19" s="48">
        <v>2019</v>
      </c>
    </row>
    <row r="20" spans="1:9" s="62" customFormat="1" ht="18.75">
      <c r="A20" s="58" t="s">
        <v>16</v>
      </c>
      <c r="B20" s="37" t="s">
        <v>83</v>
      </c>
      <c r="C20" s="14">
        <f t="shared" si="0"/>
        <v>6564.5</v>
      </c>
      <c r="D20" s="14">
        <f>C20/C6</f>
        <v>0.43101410603557627</v>
      </c>
      <c r="E20" s="2">
        <v>78774</v>
      </c>
      <c r="F20" s="2">
        <v>78774</v>
      </c>
      <c r="G20" s="59"/>
      <c r="H20" s="60"/>
      <c r="I20" s="61"/>
    </row>
    <row r="21" spans="1:9" s="62" customFormat="1" ht="16.5" customHeight="1">
      <c r="A21" s="58" t="s">
        <v>17</v>
      </c>
      <c r="B21" s="1" t="s">
        <v>71</v>
      </c>
      <c r="C21" s="14">
        <f t="shared" si="0"/>
        <v>294.68</v>
      </c>
      <c r="D21" s="14">
        <f>C21/C6</f>
        <v>0.019348196628313448</v>
      </c>
      <c r="E21" s="2">
        <v>3536.16</v>
      </c>
      <c r="F21" s="2">
        <v>3536.16</v>
      </c>
      <c r="G21" s="63"/>
      <c r="H21" s="60"/>
      <c r="I21" s="61"/>
    </row>
    <row r="22" spans="1:12" s="62" customFormat="1" ht="18.75">
      <c r="A22" s="58" t="s">
        <v>18</v>
      </c>
      <c r="B22" s="56" t="s">
        <v>72</v>
      </c>
      <c r="C22" s="14">
        <f t="shared" si="0"/>
        <v>417</v>
      </c>
      <c r="D22" s="14">
        <f>C22/C6</f>
        <v>0.027379523530632235</v>
      </c>
      <c r="E22" s="2">
        <v>5004</v>
      </c>
      <c r="F22" s="2">
        <v>5004</v>
      </c>
      <c r="G22" s="63"/>
      <c r="H22" s="60"/>
      <c r="I22" s="61"/>
      <c r="L22" s="62" t="s">
        <v>81</v>
      </c>
    </row>
    <row r="23" spans="1:9" s="62" customFormat="1" ht="18.75">
      <c r="A23" s="58" t="s">
        <v>19</v>
      </c>
      <c r="B23" s="56" t="s">
        <v>70</v>
      </c>
      <c r="C23" s="14">
        <f t="shared" si="0"/>
        <v>2500</v>
      </c>
      <c r="D23" s="14">
        <f>C23/C6</f>
        <v>0.1641458245241741</v>
      </c>
      <c r="E23" s="2">
        <v>30000</v>
      </c>
      <c r="F23" s="14">
        <v>30000</v>
      </c>
      <c r="G23" s="63"/>
      <c r="H23" s="60"/>
      <c r="I23" s="61"/>
    </row>
    <row r="24" spans="1:9" s="62" customFormat="1" ht="18.75">
      <c r="A24" s="58" t="s">
        <v>27</v>
      </c>
      <c r="B24" s="57" t="s">
        <v>69</v>
      </c>
      <c r="C24" s="14">
        <f t="shared" si="0"/>
        <v>33333.333333333336</v>
      </c>
      <c r="D24" s="14">
        <f>C24/C6</f>
        <v>2.1886109936556544</v>
      </c>
      <c r="E24" s="2">
        <v>400000</v>
      </c>
      <c r="F24" s="14"/>
      <c r="G24" s="63"/>
      <c r="H24" s="60"/>
      <c r="I24" s="48">
        <v>2019</v>
      </c>
    </row>
    <row r="25" spans="1:9" s="62" customFormat="1" ht="18.75">
      <c r="A25" s="58" t="s">
        <v>36</v>
      </c>
      <c r="B25" s="1" t="s">
        <v>85</v>
      </c>
      <c r="C25" s="14">
        <f t="shared" si="0"/>
        <v>10102</v>
      </c>
      <c r="D25" s="14">
        <f>C25/C6</f>
        <v>0.6632804477372826</v>
      </c>
      <c r="E25" s="2">
        <v>121224</v>
      </c>
      <c r="F25" s="2">
        <v>121224</v>
      </c>
      <c r="G25" s="63"/>
      <c r="H25" s="60"/>
      <c r="I25" s="48"/>
    </row>
    <row r="26" spans="1:9" s="62" customFormat="1" ht="37.5">
      <c r="A26" s="58" t="s">
        <v>38</v>
      </c>
      <c r="B26" s="38" t="s">
        <v>86</v>
      </c>
      <c r="C26" s="14">
        <f t="shared" si="0"/>
        <v>2833.3333333333335</v>
      </c>
      <c r="D26" s="14">
        <f>C26/C6</f>
        <v>0.18603193446073063</v>
      </c>
      <c r="E26" s="2">
        <v>34000</v>
      </c>
      <c r="F26" s="14">
        <v>34000</v>
      </c>
      <c r="G26" s="63"/>
      <c r="H26" s="60"/>
      <c r="I26" s="61"/>
    </row>
    <row r="27" spans="1:9" s="62" customFormat="1" ht="18.75">
      <c r="A27" s="58" t="s">
        <v>39</v>
      </c>
      <c r="B27" s="1" t="s">
        <v>82</v>
      </c>
      <c r="C27" s="14">
        <f t="shared" si="0"/>
        <v>4000</v>
      </c>
      <c r="D27" s="14">
        <f>C27/C6</f>
        <v>0.2626333192386785</v>
      </c>
      <c r="E27" s="2">
        <v>48000</v>
      </c>
      <c r="F27" s="2"/>
      <c r="G27" s="63"/>
      <c r="H27" s="60"/>
      <c r="I27" s="48">
        <v>2019</v>
      </c>
    </row>
    <row r="28" spans="1:9" s="62" customFormat="1" ht="18.75">
      <c r="A28" s="58" t="s">
        <v>40</v>
      </c>
      <c r="B28" s="1" t="s">
        <v>45</v>
      </c>
      <c r="C28" s="14">
        <f t="shared" si="0"/>
        <v>21666.666666666668</v>
      </c>
      <c r="D28" s="14">
        <f>C28/C6</f>
        <v>1.4225971458761755</v>
      </c>
      <c r="E28" s="49">
        <v>260000</v>
      </c>
      <c r="F28" s="14"/>
      <c r="G28" s="49">
        <v>260000</v>
      </c>
      <c r="H28" s="60" t="s">
        <v>88</v>
      </c>
      <c r="I28" s="61"/>
    </row>
    <row r="29" spans="1:9" s="62" customFormat="1" ht="18.75">
      <c r="A29" s="58" t="s">
        <v>42</v>
      </c>
      <c r="B29" s="1" t="s">
        <v>84</v>
      </c>
      <c r="C29" s="14">
        <f t="shared" si="0"/>
        <v>10102</v>
      </c>
      <c r="D29" s="14">
        <f>C29/C6</f>
        <v>0.6632804477372826</v>
      </c>
      <c r="E29" s="2">
        <v>121224</v>
      </c>
      <c r="F29" s="2">
        <v>121224</v>
      </c>
      <c r="G29" s="63"/>
      <c r="H29" s="60"/>
      <c r="I29" s="48"/>
    </row>
    <row r="30" spans="1:9" ht="18.75">
      <c r="A30" s="36" t="s">
        <v>43</v>
      </c>
      <c r="B30" s="1" t="s">
        <v>89</v>
      </c>
      <c r="C30" s="14">
        <f t="shared" si="0"/>
        <v>10000</v>
      </c>
      <c r="D30" s="14">
        <f>C30/C6</f>
        <v>0.6565832980966964</v>
      </c>
      <c r="E30" s="2">
        <v>120000</v>
      </c>
      <c r="F30" s="2">
        <v>120000</v>
      </c>
      <c r="G30" s="49"/>
      <c r="H30" s="50"/>
      <c r="I30" s="48"/>
    </row>
    <row r="31" spans="1:9" ht="18.75">
      <c r="A31" s="36" t="s">
        <v>44</v>
      </c>
      <c r="B31" s="1"/>
      <c r="C31" s="14">
        <f t="shared" si="0"/>
        <v>0</v>
      </c>
      <c r="D31" s="14">
        <f>C31/C6</f>
        <v>0</v>
      </c>
      <c r="E31" s="2"/>
      <c r="F31" s="2"/>
      <c r="G31" s="49"/>
      <c r="H31" s="50"/>
      <c r="I31" s="48"/>
    </row>
    <row r="32" spans="1:9" ht="18.75">
      <c r="A32" s="36" t="s">
        <v>46</v>
      </c>
      <c r="B32" s="56"/>
      <c r="C32" s="14">
        <f t="shared" si="0"/>
        <v>0</v>
      </c>
      <c r="D32" s="14">
        <f>C32/C6</f>
        <v>0</v>
      </c>
      <c r="E32" s="2"/>
      <c r="F32" s="2"/>
      <c r="G32" s="49"/>
      <c r="H32" s="50"/>
      <c r="I32" s="48"/>
    </row>
    <row r="33" spans="1:9" ht="18.75">
      <c r="A33" s="36" t="s">
        <v>47</v>
      </c>
      <c r="B33" s="1"/>
      <c r="C33" s="14">
        <f t="shared" si="0"/>
        <v>0</v>
      </c>
      <c r="D33" s="14">
        <f>C33/C6</f>
        <v>0</v>
      </c>
      <c r="E33" s="2"/>
      <c r="F33" s="2"/>
      <c r="G33" s="49"/>
      <c r="H33" s="50"/>
      <c r="I33" s="48"/>
    </row>
    <row r="34" spans="1:9" ht="18.75">
      <c r="A34" s="36" t="s">
        <v>48</v>
      </c>
      <c r="B34" s="1"/>
      <c r="C34" s="14">
        <f t="shared" si="0"/>
        <v>0</v>
      </c>
      <c r="D34" s="14">
        <f>C34/C6</f>
        <v>0</v>
      </c>
      <c r="E34" s="2"/>
      <c r="F34" s="2"/>
      <c r="G34" s="49"/>
      <c r="H34" s="50"/>
      <c r="I34" s="48"/>
    </row>
    <row r="35" spans="1:9" ht="18.75">
      <c r="A35" s="36" t="s">
        <v>49</v>
      </c>
      <c r="B35" s="1"/>
      <c r="C35" s="14">
        <f t="shared" si="0"/>
        <v>0</v>
      </c>
      <c r="D35" s="14">
        <f>C35/C6</f>
        <v>0</v>
      </c>
      <c r="E35" s="2"/>
      <c r="F35" s="2"/>
      <c r="G35" s="49"/>
      <c r="H35" s="50"/>
      <c r="I35" s="48"/>
    </row>
    <row r="36" spans="1:9" ht="18.75">
      <c r="A36" s="36" t="s">
        <v>50</v>
      </c>
      <c r="B36" s="1"/>
      <c r="C36" s="14">
        <f t="shared" si="0"/>
        <v>0</v>
      </c>
      <c r="D36" s="14">
        <f>C36/C6</f>
        <v>0</v>
      </c>
      <c r="E36" s="2"/>
      <c r="F36" s="2"/>
      <c r="G36" s="49"/>
      <c r="H36" s="50"/>
      <c r="I36" s="48"/>
    </row>
    <row r="37" spans="1:9" ht="18.75">
      <c r="A37" s="36" t="s">
        <v>51</v>
      </c>
      <c r="B37" s="38"/>
      <c r="C37" s="14">
        <f t="shared" si="0"/>
        <v>0</v>
      </c>
      <c r="D37" s="14">
        <f>C37/C6</f>
        <v>0</v>
      </c>
      <c r="E37" s="2"/>
      <c r="F37" s="2"/>
      <c r="G37" s="49"/>
      <c r="H37" s="50"/>
      <c r="I37" s="48"/>
    </row>
    <row r="38" spans="1:9" ht="18.75">
      <c r="A38" s="36" t="s">
        <v>63</v>
      </c>
      <c r="B38" s="38"/>
      <c r="C38" s="14">
        <f t="shared" si="0"/>
        <v>0</v>
      </c>
      <c r="D38" s="14">
        <f>C38/C6</f>
        <v>0</v>
      </c>
      <c r="E38" s="2"/>
      <c r="F38" s="2"/>
      <c r="G38" s="49"/>
      <c r="H38" s="50"/>
      <c r="I38" s="48"/>
    </row>
    <row r="39" spans="1:9" ht="18.75">
      <c r="A39" s="36" t="s">
        <v>64</v>
      </c>
      <c r="B39" s="38"/>
      <c r="C39" s="14">
        <f t="shared" si="0"/>
        <v>0</v>
      </c>
      <c r="D39" s="14">
        <f>C39/C6</f>
        <v>0</v>
      </c>
      <c r="E39" s="2"/>
      <c r="F39" s="2"/>
      <c r="G39" s="49"/>
      <c r="H39" s="50"/>
      <c r="I39" s="48"/>
    </row>
    <row r="40" spans="1:9" ht="18.75">
      <c r="A40" s="36" t="s">
        <v>65</v>
      </c>
      <c r="B40" s="1"/>
      <c r="C40" s="14">
        <f t="shared" si="0"/>
        <v>0</v>
      </c>
      <c r="D40" s="14">
        <f>C40/C6</f>
        <v>0</v>
      </c>
      <c r="E40" s="2"/>
      <c r="F40" s="2"/>
      <c r="G40" s="49"/>
      <c r="H40" s="50"/>
      <c r="I40" s="48"/>
    </row>
    <row r="41" spans="1:9" ht="18.75">
      <c r="A41" s="36" t="s">
        <v>66</v>
      </c>
      <c r="B41" s="1"/>
      <c r="C41" s="14">
        <f t="shared" si="0"/>
        <v>0</v>
      </c>
      <c r="D41" s="14">
        <f>C41/C6</f>
        <v>0</v>
      </c>
      <c r="E41" s="2"/>
      <c r="F41" s="2"/>
      <c r="G41" s="49"/>
      <c r="H41" s="50"/>
      <c r="I41" s="48"/>
    </row>
    <row r="42" spans="1:9" ht="18.75">
      <c r="A42" s="17"/>
      <c r="B42" s="18" t="s">
        <v>20</v>
      </c>
      <c r="C42" s="13">
        <f>C14+C15+C16+C17+C18+C19+C20+C21+C22+C23+C24+C25+C26+C27+C28+C29+C30+C31+C32+C33+C34+C35+C36+C37+C38+C39+C40+C41</f>
        <v>122043.78253333333</v>
      </c>
      <c r="D42" s="13">
        <f>D14+D15+D16+D17+D18+D19+D20+D21+D22+D23+D24+D25+D26+D27+D28+D29+D30+D31+D32+D33+D34+D35+D36+D37+D38+D39+D40+D41</f>
        <v>8.013190924793198</v>
      </c>
      <c r="E42" s="13">
        <f>E14+E15+E16+E17+E18+E19+E20+E21+E22+E23+E24+E25+E26+E27+E28+E29+E30+E31+E32+E33+E34+E35+E36+E37+E38+E39+E40+E41</f>
        <v>1480725.3904</v>
      </c>
      <c r="F42" s="13">
        <f>F14+F15+F16+F17+F18+F19+F22+F23+F24+F20+F21+F25+F26+F27+F28+F29+F30+F31+F32+F33+F34+F35+F36+F37+F38+F39+F40+F41</f>
        <v>654725.3904</v>
      </c>
      <c r="G42" s="13">
        <f>G24+G23+G22+G21+G20+G19+G18+G17+G16+G15+G14+G25+G26+G27+G28+G29+G30+G31+G32+G33+G34+G35+G36+G37+G38+G39+G40+G41</f>
        <v>260000</v>
      </c>
      <c r="H42" s="50"/>
      <c r="I42" s="48"/>
    </row>
    <row r="43" spans="1:9" ht="18.75">
      <c r="A43" s="36"/>
      <c r="B43" s="1" t="s">
        <v>60</v>
      </c>
      <c r="C43" s="14"/>
      <c r="D43" s="13">
        <f>SUM(D14:D41)</f>
        <v>8.013190924793198</v>
      </c>
      <c r="E43" s="2"/>
      <c r="F43" s="2">
        <f>(F41+F32+F30+F26+F25+F24+F23+F22+F21+F20+F19+F18+F17+F16+F15+F14)/12/C6</f>
        <v>2.9190675204000427</v>
      </c>
      <c r="G43" s="2">
        <f>(G41+G32+G30+G26+G25+G24+G23+G22+G21+G20+G19+G18+G17+G16+G15+G14)/12/C6</f>
        <v>0</v>
      </c>
      <c r="H43" s="50"/>
      <c r="I43" s="48"/>
    </row>
    <row r="44" spans="1:9" ht="37.5">
      <c r="A44" s="10" t="s">
        <v>21</v>
      </c>
      <c r="B44" s="19" t="s">
        <v>37</v>
      </c>
      <c r="C44" s="13">
        <f>D44*C6</f>
        <v>27414.648</v>
      </c>
      <c r="D44" s="20">
        <f>ROUND((D43+D12)/84.5*12,2)</f>
        <v>1.8</v>
      </c>
      <c r="E44" s="13">
        <f>D44*12*C6</f>
        <v>328975.776</v>
      </c>
      <c r="F44" s="20">
        <f>ROUND((F42+F12)/C6/12/84.5*12,2)</f>
        <v>1.17</v>
      </c>
      <c r="G44" s="20">
        <f>ROUND((G43+G12)/84.5*12,2)</f>
        <v>0</v>
      </c>
      <c r="H44" s="50"/>
      <c r="I44" s="48"/>
    </row>
    <row r="45" spans="1:9" ht="37.5">
      <c r="A45" s="21" t="s">
        <v>22</v>
      </c>
      <c r="B45" s="22" t="s">
        <v>23</v>
      </c>
      <c r="C45" s="13">
        <f>ROUND((C42+C12)/84.5*3.5,2)</f>
        <v>7982.18</v>
      </c>
      <c r="D45" s="13">
        <f>C45/C6</f>
        <v>0.5240966070401487</v>
      </c>
      <c r="E45" s="13">
        <f>ROUND((E42+E12)/84.5*3.5,2)</f>
        <v>96457.18</v>
      </c>
      <c r="F45" s="13">
        <f>ROUND(((F42+F12)/12/C6)/84.5*3.5,2)</f>
        <v>0.34</v>
      </c>
      <c r="G45" s="13">
        <f>ROUND(((G42+G12)/12/C6)/84.5*3.5,2)</f>
        <v>0.06</v>
      </c>
      <c r="H45" s="51"/>
      <c r="I45" s="52"/>
    </row>
    <row r="46" spans="1:9" ht="56.25">
      <c r="A46" s="21" t="s">
        <v>24</v>
      </c>
      <c r="B46" s="22" t="s">
        <v>25</v>
      </c>
      <c r="C46" s="23">
        <v>0</v>
      </c>
      <c r="D46" s="14">
        <f>C46/C6</f>
        <v>0</v>
      </c>
      <c r="E46" s="23">
        <f>C46*12</f>
        <v>0</v>
      </c>
      <c r="F46" s="23"/>
      <c r="G46" s="53"/>
      <c r="H46" s="51"/>
      <c r="I46" s="52"/>
    </row>
    <row r="47" spans="1:9" ht="18.75">
      <c r="A47" s="17"/>
      <c r="B47" s="22" t="s">
        <v>26</v>
      </c>
      <c r="C47" s="13"/>
      <c r="D47" s="13">
        <f>D45+D44+D42+D12+D46</f>
        <v>14.977287531833348</v>
      </c>
      <c r="E47" s="13"/>
      <c r="F47" s="13">
        <f>(F42+F12)/12/C6+F44+F45</f>
        <v>9.732347968137326</v>
      </c>
      <c r="G47" s="13">
        <f>(G42+G12)/12/C6+G44+G45</f>
        <v>1.4825971458761755</v>
      </c>
      <c r="H47" s="51"/>
      <c r="I47" s="52"/>
    </row>
    <row r="48" spans="1:9" ht="18.75">
      <c r="A48" s="17"/>
      <c r="B48" s="66" t="s">
        <v>35</v>
      </c>
      <c r="C48" s="67"/>
      <c r="D48" s="68">
        <f>D47-(C7/12/C6+(D50)/C6)</f>
        <v>14.227830526220874</v>
      </c>
      <c r="E48" s="69"/>
      <c r="F48" s="13">
        <f>F47-(C7+D50*12)/12/C6</f>
        <v>8.982890962524852</v>
      </c>
      <c r="G48" s="13"/>
      <c r="H48" s="51"/>
      <c r="I48" s="52"/>
    </row>
    <row r="49" spans="1:9" ht="15">
      <c r="A49" s="24"/>
      <c r="B49" s="24"/>
      <c r="C49" s="25"/>
      <c r="D49" s="25"/>
      <c r="E49" s="25"/>
      <c r="F49" s="25"/>
      <c r="H49" s="31"/>
      <c r="I49" s="31"/>
    </row>
    <row r="50" spans="1:9" ht="20.25">
      <c r="A50" s="24"/>
      <c r="B50" s="70" t="s">
        <v>34</v>
      </c>
      <c r="C50" s="70"/>
      <c r="D50" s="26">
        <f>C52/100*88</f>
        <v>13112</v>
      </c>
      <c r="H50" s="31"/>
      <c r="I50" s="31"/>
    </row>
    <row r="51" spans="1:9" ht="15">
      <c r="A51" s="24"/>
      <c r="B51" s="24"/>
      <c r="C51" s="25"/>
      <c r="D51" s="25"/>
      <c r="E51" s="25"/>
      <c r="F51" s="25"/>
      <c r="H51" s="31"/>
      <c r="I51" s="31"/>
    </row>
    <row r="52" spans="1:9" ht="18">
      <c r="A52" s="27"/>
      <c r="B52" s="28" t="s">
        <v>28</v>
      </c>
      <c r="C52" s="29">
        <f>C53+C54+C55+C56+C57+C58+C59+C60</f>
        <v>14900</v>
      </c>
      <c r="D52" s="30"/>
      <c r="E52" s="30"/>
      <c r="F52" s="30"/>
      <c r="G52" s="31"/>
      <c r="H52" s="31"/>
      <c r="I52" s="31"/>
    </row>
    <row r="53" spans="1:9" ht="18">
      <c r="A53" s="27"/>
      <c r="B53" s="32" t="s">
        <v>61</v>
      </c>
      <c r="C53" s="33">
        <v>350</v>
      </c>
      <c r="D53" s="71"/>
      <c r="E53" s="71"/>
      <c r="F53" s="30"/>
      <c r="G53" s="31"/>
      <c r="H53" s="31"/>
      <c r="I53" s="31"/>
    </row>
    <row r="54" spans="1:9" ht="18">
      <c r="A54" s="27"/>
      <c r="B54" s="32" t="s">
        <v>76</v>
      </c>
      <c r="C54" s="33">
        <v>2200</v>
      </c>
      <c r="D54" s="71"/>
      <c r="E54" s="71"/>
      <c r="F54" s="30"/>
      <c r="G54" s="31"/>
      <c r="H54" s="31"/>
      <c r="I54" s="31"/>
    </row>
    <row r="55" spans="1:9" ht="18">
      <c r="A55" s="27"/>
      <c r="B55" s="32" t="s">
        <v>77</v>
      </c>
      <c r="C55" s="33">
        <v>3000</v>
      </c>
      <c r="D55" s="30"/>
      <c r="E55" s="30"/>
      <c r="F55" s="30"/>
      <c r="G55" s="31"/>
      <c r="H55" s="31"/>
      <c r="I55" s="31"/>
    </row>
    <row r="56" spans="1:9" ht="18">
      <c r="A56" s="27"/>
      <c r="B56" s="32" t="s">
        <v>29</v>
      </c>
      <c r="C56" s="33">
        <v>5100</v>
      </c>
      <c r="D56" s="30"/>
      <c r="E56" s="30"/>
      <c r="F56" s="30"/>
      <c r="G56" s="31"/>
      <c r="H56" s="31"/>
      <c r="I56" s="31"/>
    </row>
    <row r="57" spans="1:9" ht="18">
      <c r="A57" s="27"/>
      <c r="B57" s="32" t="s">
        <v>30</v>
      </c>
      <c r="C57" s="33">
        <v>350</v>
      </c>
      <c r="D57" s="30"/>
      <c r="E57" s="30"/>
      <c r="F57" s="30"/>
      <c r="G57" s="31"/>
      <c r="H57" s="31"/>
      <c r="I57" s="31"/>
    </row>
    <row r="58" spans="1:9" ht="18">
      <c r="A58" s="27"/>
      <c r="B58" s="32" t="s">
        <v>73</v>
      </c>
      <c r="C58" s="33">
        <v>500</v>
      </c>
      <c r="D58" s="30"/>
      <c r="E58" s="30"/>
      <c r="F58" s="30"/>
      <c r="G58" s="31"/>
      <c r="H58" s="31"/>
      <c r="I58" s="31"/>
    </row>
    <row r="59" spans="1:9" ht="18">
      <c r="A59" s="27"/>
      <c r="B59" s="32" t="s">
        <v>78</v>
      </c>
      <c r="C59" s="33">
        <v>400</v>
      </c>
      <c r="D59" s="30"/>
      <c r="E59" s="30"/>
      <c r="F59" s="30"/>
      <c r="G59" s="31"/>
      <c r="H59" s="31"/>
      <c r="I59" s="31"/>
    </row>
    <row r="60" spans="1:9" ht="18">
      <c r="A60" s="27"/>
      <c r="B60" s="32" t="s">
        <v>79</v>
      </c>
      <c r="C60" s="33">
        <v>3000</v>
      </c>
      <c r="D60" s="30"/>
      <c r="E60" s="30"/>
      <c r="F60" s="30"/>
      <c r="G60" s="31"/>
      <c r="H60" s="31"/>
      <c r="I60" s="31"/>
    </row>
    <row r="61" spans="1:9" ht="50.25" customHeight="1">
      <c r="A61" s="64" t="s">
        <v>62</v>
      </c>
      <c r="B61" s="64"/>
      <c r="C61" s="64"/>
      <c r="D61" s="64"/>
      <c r="E61" s="30"/>
      <c r="F61" s="30"/>
      <c r="G61" s="31"/>
      <c r="H61" s="31"/>
      <c r="I61" s="31"/>
    </row>
    <row r="62" spans="1:9" s="7" customFormat="1" ht="15">
      <c r="A62" s="24"/>
      <c r="B62" s="24"/>
      <c r="C62" s="25"/>
      <c r="D62" s="25"/>
      <c r="E62" s="25"/>
      <c r="F62" s="25"/>
      <c r="H62" s="3"/>
      <c r="I62" s="3"/>
    </row>
    <row r="63" spans="1:9" s="7" customFormat="1" ht="15">
      <c r="A63" s="34"/>
      <c r="B63" s="34"/>
      <c r="C63" s="35"/>
      <c r="D63" s="35"/>
      <c r="E63" s="35"/>
      <c r="F63" s="35"/>
      <c r="H63" s="3"/>
      <c r="I63" s="3"/>
    </row>
    <row r="64" spans="1:9" s="7" customFormat="1" ht="15">
      <c r="A64" s="34"/>
      <c r="B64" s="34"/>
      <c r="C64" s="35"/>
      <c r="D64" s="35"/>
      <c r="E64" s="35"/>
      <c r="F64" s="35"/>
      <c r="H64" s="3"/>
      <c r="I64" s="3"/>
    </row>
    <row r="65" spans="1:9" s="7" customFormat="1" ht="15">
      <c r="A65" s="34"/>
      <c r="B65" s="34"/>
      <c r="C65" s="35"/>
      <c r="D65" s="35"/>
      <c r="E65" s="35"/>
      <c r="F65" s="35"/>
      <c r="H65" s="3"/>
      <c r="I65" s="3"/>
    </row>
    <row r="66" spans="1:9" s="7" customFormat="1" ht="15">
      <c r="A66" s="34"/>
      <c r="B66" s="34"/>
      <c r="C66" s="35"/>
      <c r="D66" s="35"/>
      <c r="E66" s="35"/>
      <c r="F66" s="35"/>
      <c r="H66" s="3"/>
      <c r="I66" s="3"/>
    </row>
    <row r="67" spans="1:9" s="7" customFormat="1" ht="15">
      <c r="A67" s="34"/>
      <c r="B67" s="34"/>
      <c r="C67" s="35"/>
      <c r="D67" s="35"/>
      <c r="E67" s="35"/>
      <c r="F67" s="35"/>
      <c r="H67" s="3"/>
      <c r="I67" s="3"/>
    </row>
    <row r="68" spans="1:9" s="7" customFormat="1" ht="15">
      <c r="A68" s="34"/>
      <c r="B68" s="34"/>
      <c r="C68" s="35"/>
      <c r="D68" s="35"/>
      <c r="E68" s="35"/>
      <c r="F68" s="35"/>
      <c r="H68" s="3"/>
      <c r="I68" s="3"/>
    </row>
    <row r="69" spans="1:9" s="7" customFormat="1" ht="15">
      <c r="A69" s="34"/>
      <c r="B69" s="34"/>
      <c r="C69" s="35"/>
      <c r="D69" s="35"/>
      <c r="E69" s="35"/>
      <c r="F69" s="35"/>
      <c r="H69" s="3"/>
      <c r="I69" s="3"/>
    </row>
    <row r="70" spans="1:9" s="7" customFormat="1" ht="15">
      <c r="A70" s="34"/>
      <c r="B70" s="34"/>
      <c r="C70" s="35"/>
      <c r="D70" s="35"/>
      <c r="E70" s="35"/>
      <c r="F70" s="35"/>
      <c r="H70" s="3"/>
      <c r="I70" s="3"/>
    </row>
    <row r="71" spans="1:9" s="7" customFormat="1" ht="15">
      <c r="A71" s="34"/>
      <c r="B71" s="34"/>
      <c r="C71" s="35"/>
      <c r="D71" s="35"/>
      <c r="E71" s="35"/>
      <c r="F71" s="35"/>
      <c r="H71" s="3"/>
      <c r="I71" s="3"/>
    </row>
    <row r="72" spans="1:9" s="7" customFormat="1" ht="15">
      <c r="A72" s="34"/>
      <c r="B72" s="34"/>
      <c r="C72" s="35"/>
      <c r="D72" s="35"/>
      <c r="E72" s="35"/>
      <c r="F72" s="35"/>
      <c r="H72" s="3"/>
      <c r="I72" s="3"/>
    </row>
    <row r="73" spans="1:9" s="7" customFormat="1" ht="15">
      <c r="A73" s="34"/>
      <c r="B73" s="34"/>
      <c r="C73" s="35"/>
      <c r="D73" s="35"/>
      <c r="E73" s="35"/>
      <c r="F73" s="35"/>
      <c r="H73" s="3"/>
      <c r="I73" s="3"/>
    </row>
    <row r="74" spans="1:9" s="7" customFormat="1" ht="15">
      <c r="A74" s="4"/>
      <c r="B74" s="4"/>
      <c r="C74" s="35"/>
      <c r="D74" s="35"/>
      <c r="E74" s="35"/>
      <c r="F74" s="35"/>
      <c r="H74" s="3"/>
      <c r="I74" s="3"/>
    </row>
    <row r="75" spans="1:9" s="7" customFormat="1" ht="15">
      <c r="A75" s="4"/>
      <c r="B75" s="4"/>
      <c r="C75" s="35"/>
      <c r="D75" s="35"/>
      <c r="E75" s="35"/>
      <c r="F75" s="35"/>
      <c r="H75" s="3"/>
      <c r="I75" s="3"/>
    </row>
    <row r="76" spans="1:9" s="7" customFormat="1" ht="15">
      <c r="A76" s="4"/>
      <c r="B76" s="4"/>
      <c r="C76" s="35"/>
      <c r="D76" s="35"/>
      <c r="E76" s="35"/>
      <c r="F76" s="35"/>
      <c r="H76" s="3"/>
      <c r="I76" s="3"/>
    </row>
    <row r="77" spans="1:9" s="7" customFormat="1" ht="15">
      <c r="A77" s="4"/>
      <c r="B77" s="4"/>
      <c r="C77" s="35"/>
      <c r="D77" s="35"/>
      <c r="E77" s="35"/>
      <c r="F77" s="35"/>
      <c r="H77" s="3"/>
      <c r="I77" s="3"/>
    </row>
    <row r="78" spans="1:9" s="7" customFormat="1" ht="15">
      <c r="A78" s="4"/>
      <c r="B78" s="4"/>
      <c r="C78" s="35"/>
      <c r="D78" s="35"/>
      <c r="E78" s="35"/>
      <c r="F78" s="35"/>
      <c r="H78" s="3"/>
      <c r="I78" s="3"/>
    </row>
    <row r="79" spans="1:9" s="7" customFormat="1" ht="15">
      <c r="A79" s="4"/>
      <c r="B79" s="4"/>
      <c r="C79" s="35"/>
      <c r="D79" s="35"/>
      <c r="E79" s="35"/>
      <c r="F79" s="35"/>
      <c r="H79" s="3"/>
      <c r="I79" s="3"/>
    </row>
    <row r="80" spans="1:9" s="7" customFormat="1" ht="15">
      <c r="A80" s="4"/>
      <c r="B80" s="4"/>
      <c r="C80" s="35"/>
      <c r="D80" s="35"/>
      <c r="E80" s="35"/>
      <c r="F80" s="35"/>
      <c r="H80" s="3"/>
      <c r="I80" s="3"/>
    </row>
    <row r="81" spans="1:9" s="7" customFormat="1" ht="15">
      <c r="A81" s="4"/>
      <c r="B81" s="4"/>
      <c r="C81" s="35"/>
      <c r="D81" s="35"/>
      <c r="E81" s="35"/>
      <c r="F81" s="35"/>
      <c r="H81" s="3"/>
      <c r="I81" s="3"/>
    </row>
    <row r="82" spans="1:9" s="7" customFormat="1" ht="15">
      <c r="A82" s="4"/>
      <c r="B82" s="4"/>
      <c r="C82" s="35"/>
      <c r="D82" s="35"/>
      <c r="E82" s="35"/>
      <c r="F82" s="35"/>
      <c r="H82" s="3"/>
      <c r="I82" s="3"/>
    </row>
    <row r="83" spans="1:9" s="7" customFormat="1" ht="15">
      <c r="A83" s="4"/>
      <c r="B83" s="4"/>
      <c r="C83" s="35"/>
      <c r="D83" s="35"/>
      <c r="E83" s="35"/>
      <c r="F83" s="35"/>
      <c r="H83" s="3"/>
      <c r="I83" s="3"/>
    </row>
    <row r="84" spans="1:9" s="7" customFormat="1" ht="15">
      <c r="A84" s="4"/>
      <c r="B84" s="4"/>
      <c r="C84" s="35"/>
      <c r="D84" s="35"/>
      <c r="E84" s="35"/>
      <c r="F84" s="35"/>
      <c r="H84" s="3"/>
      <c r="I84" s="3"/>
    </row>
    <row r="85" spans="1:9" s="7" customFormat="1" ht="15">
      <c r="A85" s="4"/>
      <c r="B85" s="4"/>
      <c r="C85" s="35"/>
      <c r="D85" s="35"/>
      <c r="E85" s="35"/>
      <c r="F85" s="35"/>
      <c r="H85" s="3"/>
      <c r="I85" s="3"/>
    </row>
    <row r="86" spans="1:9" s="7" customFormat="1" ht="15">
      <c r="A86" s="4"/>
      <c r="B86" s="4"/>
      <c r="C86" s="35"/>
      <c r="D86" s="35"/>
      <c r="E86" s="35"/>
      <c r="F86" s="35"/>
      <c r="H86" s="3"/>
      <c r="I86" s="3"/>
    </row>
    <row r="87" spans="1:9" s="7" customFormat="1" ht="15">
      <c r="A87" s="4"/>
      <c r="B87" s="4"/>
      <c r="C87" s="35"/>
      <c r="D87" s="35"/>
      <c r="E87" s="35"/>
      <c r="F87" s="35"/>
      <c r="H87" s="3"/>
      <c r="I87" s="3"/>
    </row>
    <row r="88" spans="1:9" s="7" customFormat="1" ht="15">
      <c r="A88" s="4"/>
      <c r="B88" s="4"/>
      <c r="C88" s="35"/>
      <c r="D88" s="35"/>
      <c r="E88" s="35"/>
      <c r="F88" s="35"/>
      <c r="H88" s="3"/>
      <c r="I88" s="3"/>
    </row>
    <row r="89" spans="1:9" s="7" customFormat="1" ht="15">
      <c r="A89" s="4"/>
      <c r="B89" s="4"/>
      <c r="C89" s="35"/>
      <c r="D89" s="35"/>
      <c r="E89" s="35"/>
      <c r="F89" s="35"/>
      <c r="H89" s="3"/>
      <c r="I89" s="3"/>
    </row>
    <row r="90" spans="1:9" s="7" customFormat="1" ht="15">
      <c r="A90" s="4"/>
      <c r="B90" s="4"/>
      <c r="C90" s="35"/>
      <c r="D90" s="35"/>
      <c r="E90" s="35"/>
      <c r="F90" s="35"/>
      <c r="H90" s="3"/>
      <c r="I90" s="3"/>
    </row>
    <row r="91" spans="1:9" s="7" customFormat="1" ht="15">
      <c r="A91" s="4"/>
      <c r="B91" s="4"/>
      <c r="C91" s="35"/>
      <c r="D91" s="35"/>
      <c r="E91" s="35"/>
      <c r="F91" s="35"/>
      <c r="H91" s="3"/>
      <c r="I91" s="3"/>
    </row>
    <row r="92" spans="1:9" s="7" customFormat="1" ht="15">
      <c r="A92" s="4"/>
      <c r="B92" s="4"/>
      <c r="C92" s="35"/>
      <c r="D92" s="35"/>
      <c r="E92" s="35"/>
      <c r="F92" s="35"/>
      <c r="H92" s="3"/>
      <c r="I92" s="3"/>
    </row>
    <row r="93" spans="1:9" s="7" customFormat="1" ht="15">
      <c r="A93" s="4"/>
      <c r="B93" s="4"/>
      <c r="C93" s="35"/>
      <c r="D93" s="35"/>
      <c r="E93" s="35"/>
      <c r="F93" s="35"/>
      <c r="H93" s="3"/>
      <c r="I93" s="3"/>
    </row>
    <row r="94" spans="1:9" s="7" customFormat="1" ht="15">
      <c r="A94" s="4"/>
      <c r="B94" s="4"/>
      <c r="C94" s="35"/>
      <c r="D94" s="35"/>
      <c r="E94" s="35"/>
      <c r="F94" s="35"/>
      <c r="H94" s="3"/>
      <c r="I94" s="3"/>
    </row>
    <row r="95" spans="1:9" s="7" customFormat="1" ht="15">
      <c r="A95" s="4"/>
      <c r="B95" s="4"/>
      <c r="C95" s="35"/>
      <c r="D95" s="35"/>
      <c r="E95" s="35"/>
      <c r="F95" s="35"/>
      <c r="H95" s="3"/>
      <c r="I95" s="3"/>
    </row>
    <row r="96" spans="1:9" s="7" customFormat="1" ht="15">
      <c r="A96" s="4"/>
      <c r="B96" s="4"/>
      <c r="C96" s="35"/>
      <c r="D96" s="35"/>
      <c r="E96" s="35"/>
      <c r="F96" s="35"/>
      <c r="H96" s="3"/>
      <c r="I96" s="3"/>
    </row>
    <row r="97" spans="1:9" s="7" customFormat="1" ht="15">
      <c r="A97" s="4"/>
      <c r="B97" s="4"/>
      <c r="C97" s="35"/>
      <c r="D97" s="35"/>
      <c r="E97" s="35"/>
      <c r="F97" s="35"/>
      <c r="H97" s="3"/>
      <c r="I97" s="3"/>
    </row>
    <row r="98" spans="1:9" s="7" customFormat="1" ht="15">
      <c r="A98" s="4"/>
      <c r="B98" s="4"/>
      <c r="C98" s="35"/>
      <c r="D98" s="35"/>
      <c r="E98" s="35"/>
      <c r="F98" s="35"/>
      <c r="H98" s="3"/>
      <c r="I98" s="3"/>
    </row>
    <row r="99" spans="1:9" s="7" customFormat="1" ht="15">
      <c r="A99" s="4"/>
      <c r="B99" s="4"/>
      <c r="C99" s="35"/>
      <c r="D99" s="35"/>
      <c r="E99" s="35"/>
      <c r="F99" s="35"/>
      <c r="H99" s="3"/>
      <c r="I99" s="3"/>
    </row>
    <row r="100" spans="1:9" s="7" customFormat="1" ht="15">
      <c r="A100" s="4"/>
      <c r="B100" s="4"/>
      <c r="C100" s="35"/>
      <c r="D100" s="35"/>
      <c r="E100" s="35"/>
      <c r="F100" s="35"/>
      <c r="H100" s="3"/>
      <c r="I100" s="3"/>
    </row>
    <row r="101" spans="1:9" s="7" customFormat="1" ht="15">
      <c r="A101" s="4"/>
      <c r="B101" s="4"/>
      <c r="C101" s="35"/>
      <c r="D101" s="35"/>
      <c r="E101" s="35"/>
      <c r="F101" s="35"/>
      <c r="H101" s="3"/>
      <c r="I101" s="3"/>
    </row>
    <row r="102" spans="1:9" s="7" customFormat="1" ht="15">
      <c r="A102" s="4"/>
      <c r="B102" s="4"/>
      <c r="C102" s="35"/>
      <c r="D102" s="35"/>
      <c r="E102" s="35"/>
      <c r="F102" s="35"/>
      <c r="H102" s="3"/>
      <c r="I102" s="3"/>
    </row>
    <row r="103" spans="1:9" s="7" customFormat="1" ht="15">
      <c r="A103" s="4"/>
      <c r="B103" s="4"/>
      <c r="C103" s="35"/>
      <c r="D103" s="35"/>
      <c r="E103" s="35"/>
      <c r="F103" s="35"/>
      <c r="H103" s="3"/>
      <c r="I103" s="3"/>
    </row>
    <row r="104" spans="1:9" s="7" customFormat="1" ht="15">
      <c r="A104" s="4"/>
      <c r="B104" s="4"/>
      <c r="C104" s="35"/>
      <c r="D104" s="35"/>
      <c r="E104" s="35"/>
      <c r="F104" s="35"/>
      <c r="H104" s="3"/>
      <c r="I104" s="3"/>
    </row>
    <row r="105" spans="1:9" s="7" customFormat="1" ht="15">
      <c r="A105" s="4"/>
      <c r="B105" s="4"/>
      <c r="C105" s="35"/>
      <c r="D105" s="35"/>
      <c r="E105" s="35"/>
      <c r="F105" s="35"/>
      <c r="H105" s="3"/>
      <c r="I105" s="3"/>
    </row>
    <row r="106" spans="1:9" s="7" customFormat="1" ht="15">
      <c r="A106" s="4"/>
      <c r="B106" s="4"/>
      <c r="C106" s="35"/>
      <c r="D106" s="35"/>
      <c r="E106" s="35"/>
      <c r="F106" s="35"/>
      <c r="H106" s="3"/>
      <c r="I106" s="3"/>
    </row>
    <row r="107" spans="1:9" s="7" customFormat="1" ht="15">
      <c r="A107" s="4"/>
      <c r="B107" s="4"/>
      <c r="C107" s="35"/>
      <c r="D107" s="35"/>
      <c r="E107" s="35"/>
      <c r="F107" s="35"/>
      <c r="H107" s="3"/>
      <c r="I107" s="3"/>
    </row>
    <row r="108" spans="1:9" s="7" customFormat="1" ht="15">
      <c r="A108" s="4"/>
      <c r="B108" s="4"/>
      <c r="C108" s="35"/>
      <c r="D108" s="35"/>
      <c r="E108" s="35"/>
      <c r="F108" s="35"/>
      <c r="H108" s="3"/>
      <c r="I108" s="3"/>
    </row>
    <row r="109" spans="1:9" s="7" customFormat="1" ht="15">
      <c r="A109" s="4"/>
      <c r="B109" s="4"/>
      <c r="C109" s="35"/>
      <c r="D109" s="35"/>
      <c r="E109" s="35"/>
      <c r="F109" s="35"/>
      <c r="H109" s="3"/>
      <c r="I109" s="3"/>
    </row>
  </sheetData>
  <sheetProtection/>
  <mergeCells count="20">
    <mergeCell ref="E1:I1"/>
    <mergeCell ref="A2:H2"/>
    <mergeCell ref="C4:E4"/>
    <mergeCell ref="C5:E5"/>
    <mergeCell ref="C6:E6"/>
    <mergeCell ref="C7:E7"/>
    <mergeCell ref="A9:G9"/>
    <mergeCell ref="A10:A11"/>
    <mergeCell ref="B10:B11"/>
    <mergeCell ref="C10:C11"/>
    <mergeCell ref="D10:E10"/>
    <mergeCell ref="F10:F11"/>
    <mergeCell ref="G10:G11"/>
    <mergeCell ref="A61:D61"/>
    <mergeCell ref="H10:I10"/>
    <mergeCell ref="B48:C48"/>
    <mergeCell ref="D48:E48"/>
    <mergeCell ref="B50:C50"/>
    <mergeCell ref="D53:E53"/>
    <mergeCell ref="D54:E54"/>
  </mergeCells>
  <printOptions/>
  <pageMargins left="0.2362204724409449" right="0.2362204724409449" top="0.7480314960629921" bottom="0.7480314960629921" header="0.31496062992125984" footer="0.31496062992125984"/>
  <pageSetup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2018-01-15T06:17:01Z</dcterms:modified>
  <cp:category/>
  <cp:version/>
  <cp:contentType/>
  <cp:contentStatus/>
</cp:coreProperties>
</file>