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<sst xmlns="http://schemas.openxmlformats.org/spreadsheetml/2006/main" count="129" uniqueCount="74">
  <si>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</si>
  <si>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</si>
  <si>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</si>
  <si>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</si>
  <si>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</si>
  <si>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</si>
  <si>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</si>
  <si>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</si>
  <si>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</si>
  <si>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</si>
  <si>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</si>
  <si>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</si>
  <si>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</si>
  <si>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</si>
  <si>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</si>
  <si>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</si>
  <si>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</si>
  <si>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</si>
  <si>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</si>
  <si>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</si>
  <si>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</si>
  <si>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</si>
  <si>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</si>
  <si>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</si>
  <si>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</si>
  <si>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</si>
  <si>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</si>
  <si>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</si>
  <si>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</si>
  <si>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</si>
  <si>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</si>
  <si>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</si>
  <si>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</si>
  <si>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</si>
  <si>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</si>
  <si>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</si>
  <si>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</si>
  <si>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</si>
  <si>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</si>
  <si>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</si>
  <si>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</si>
  <si>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</si>
  <si>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</si>
  <si>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</si>
  <si>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</si>
  <si>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</si>
  <si>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</si>
  <si>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Ибрагимова С.Г.</t>
  </si>
  <si>
    <t>БЭСТ ЧОП</t>
  </si>
  <si>
    <t>Предлагаемый план работ и услуг по содержанию и ремонту общего имущества МКД на 2016 год по адресу:                                                    С.Поляна, 23</t>
  </si>
  <si>
    <t>Задоженность (-), переплата (+) посостоянию на 01.11.2015</t>
  </si>
  <si>
    <t>Ремонт межпанельных швов 45пог/м</t>
  </si>
  <si>
    <t>2.15</t>
  </si>
  <si>
    <t>2.16</t>
  </si>
  <si>
    <t>2.17</t>
  </si>
  <si>
    <t>2.18</t>
  </si>
  <si>
    <t>2.19</t>
  </si>
  <si>
    <t>2.20</t>
  </si>
  <si>
    <t>Ремонт козырька под.№10</t>
  </si>
  <si>
    <t>Ремонт балк.коз.</t>
  </si>
  <si>
    <t>Ремонт кровли (по заявкам)</t>
  </si>
  <si>
    <t>Установка почтовых ящиков 270шт.</t>
  </si>
  <si>
    <t>Ремонт входов в подъезды №1-10 (побелка, покраска)</t>
  </si>
  <si>
    <t>Восстановление теплоизоляции трубопровода 333м.п.</t>
  </si>
  <si>
    <t>План работ и услуг по содержанию и ремонту общего имущества МКД на 2017 год по адресу:                                                                                 С.Поляна, 23</t>
  </si>
  <si>
    <t>Ремонт козырьков над подъездами 8 шт</t>
  </si>
  <si>
    <t>Ремонт межпанельных швов 45пог/м (по заявкам, актам)</t>
  </si>
  <si>
    <t>Поверка ОДПУ (доп финансирование)</t>
  </si>
  <si>
    <t>Установка песочницы</t>
  </si>
  <si>
    <t>Дератизация подвального помещения</t>
  </si>
  <si>
    <t>Ремонт подъездов №1-10 (доп финансирование)</t>
  </si>
  <si>
    <t xml:space="preserve">Задоженность (-), переплата (+) посостоянию на </t>
  </si>
  <si>
    <t>Пожарные выхода</t>
  </si>
  <si>
    <t>МУП "ДЕЗ №1"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</si>
</sst>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2" fontId="7" fillId="0" borderId="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9245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6295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9245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6295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7"/>
  <sheetViews>
    <sheetView view="pageBreakPreview" zoomScale="80" zoomScaleNormal="6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3" t="s">
        <v>49</v>
      </c>
      <c r="B2" s="54"/>
      <c r="C2" s="54"/>
      <c r="D2" s="54"/>
      <c r="E2" s="54"/>
      <c r="F2" s="54"/>
    </row>
    <row r="3" spans="2:5" ht="15.75">
      <c r="B3" s="7"/>
      <c r="C3" s="8"/>
      <c r="D3" s="8"/>
      <c r="E3" s="8"/>
    </row>
    <row r="4" spans="2:5" ht="14.25">
      <c r="B4" s="10" t="s">
        <v>0</v>
      </c>
      <c r="C4" s="55" t="s">
        <v>41</v>
      </c>
      <c r="D4" s="56"/>
      <c r="E4" s="56"/>
    </row>
    <row r="5" spans="2:5" ht="14.25">
      <c r="B5" s="10" t="s">
        <v>1</v>
      </c>
      <c r="C5" s="57">
        <v>10</v>
      </c>
      <c r="D5" s="58"/>
      <c r="E5" s="58"/>
    </row>
    <row r="6" spans="2:5" ht="14.25">
      <c r="B6" s="11" t="s">
        <v>2</v>
      </c>
      <c r="C6" s="57">
        <v>17696.7</v>
      </c>
      <c r="D6" s="58"/>
      <c r="E6" s="58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5" t="s">
        <v>50</v>
      </c>
    </row>
    <row r="11" spans="1:6" ht="27" customHeight="1">
      <c r="A11" s="16" t="s">
        <v>7</v>
      </c>
      <c r="B11" s="17" t="s">
        <v>35</v>
      </c>
      <c r="C11" s="18">
        <f>D11*C6</f>
        <v>82112.688</v>
      </c>
      <c r="D11" s="18">
        <v>4.64</v>
      </c>
      <c r="E11" s="23">
        <f>C11*12</f>
        <v>985352.2559999999</v>
      </c>
      <c r="F11" s="59">
        <v>58204.65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0"/>
    </row>
    <row r="13" spans="1:6" ht="18">
      <c r="A13" s="19" t="s">
        <v>10</v>
      </c>
      <c r="B13" s="21" t="s">
        <v>11</v>
      </c>
      <c r="C13" s="23">
        <f>0.47*C6</f>
        <v>8317.449</v>
      </c>
      <c r="D13" s="23">
        <v>0.47</v>
      </c>
      <c r="E13" s="23">
        <f>C13*12</f>
        <v>99809.388</v>
      </c>
      <c r="F13" s="60"/>
    </row>
    <row r="14" spans="1:6" ht="19.5" customHeight="1">
      <c r="A14" s="19" t="s">
        <v>12</v>
      </c>
      <c r="B14" s="21" t="s">
        <v>38</v>
      </c>
      <c r="C14" s="23">
        <f>1350*4</f>
        <v>5400</v>
      </c>
      <c r="D14" s="23">
        <f>C14/C6</f>
        <v>0.3051416365763108</v>
      </c>
      <c r="E14" s="23">
        <f>C14*12</f>
        <v>64800</v>
      </c>
      <c r="F14" s="60"/>
    </row>
    <row r="15" spans="1:6" ht="20.25" customHeight="1">
      <c r="A15" s="19" t="s">
        <v>13</v>
      </c>
      <c r="B15" s="21" t="s">
        <v>46</v>
      </c>
      <c r="C15" s="23">
        <f aca="true" t="shared" si="0" ref="C15:C26">E15/12</f>
        <v>277.5</v>
      </c>
      <c r="D15" s="23">
        <f>C15/C6</f>
        <v>0.01568088965739375</v>
      </c>
      <c r="E15" s="23">
        <f>333*10</f>
        <v>3330</v>
      </c>
      <c r="F15" s="60"/>
    </row>
    <row r="16" spans="1:6" ht="18">
      <c r="A16" s="19" t="s">
        <v>14</v>
      </c>
      <c r="B16" s="43" t="s">
        <v>58</v>
      </c>
      <c r="C16" s="23">
        <f t="shared" si="0"/>
        <v>3333.3333333333335</v>
      </c>
      <c r="D16" s="23">
        <f>C16/C6</f>
        <v>0.18835903492364867</v>
      </c>
      <c r="E16" s="44">
        <v>40000</v>
      </c>
      <c r="F16" s="60"/>
    </row>
    <row r="17" spans="1:6" ht="18">
      <c r="A17" s="19" t="s">
        <v>15</v>
      </c>
      <c r="B17" s="43" t="s">
        <v>51</v>
      </c>
      <c r="C17" s="23">
        <f t="shared" si="0"/>
        <v>1666.6666666666667</v>
      </c>
      <c r="D17" s="23">
        <f>C17/C6</f>
        <v>0.09417951746182433</v>
      </c>
      <c r="E17" s="44">
        <v>20000</v>
      </c>
      <c r="F17" s="60"/>
    </row>
    <row r="18" spans="1:6" ht="18" customHeight="1">
      <c r="A18" s="19" t="s">
        <v>16</v>
      </c>
      <c r="B18" s="43" t="s">
        <v>60</v>
      </c>
      <c r="C18" s="23">
        <f t="shared" si="0"/>
        <v>3500</v>
      </c>
      <c r="D18" s="23">
        <f>C18/C6</f>
        <v>0.1977769866698311</v>
      </c>
      <c r="E18" s="44">
        <v>42000</v>
      </c>
      <c r="F18" s="60"/>
    </row>
    <row r="19" spans="1:6" ht="18">
      <c r="A19" s="19" t="s">
        <v>17</v>
      </c>
      <c r="B19" s="43" t="s">
        <v>59</v>
      </c>
      <c r="C19" s="23">
        <f t="shared" si="0"/>
        <v>8333.333333333334</v>
      </c>
      <c r="D19" s="23">
        <f>C19/C6</f>
        <v>0.4708975873091217</v>
      </c>
      <c r="E19" s="44">
        <v>100000</v>
      </c>
      <c r="F19" s="60"/>
    </row>
    <row r="20" spans="1:6" ht="21" customHeight="1">
      <c r="A20" s="19" t="s">
        <v>18</v>
      </c>
      <c r="B20" s="43" t="s">
        <v>62</v>
      </c>
      <c r="C20" s="23">
        <f t="shared" si="0"/>
        <v>4166.666666666667</v>
      </c>
      <c r="D20" s="23">
        <f>C20/C6</f>
        <v>0.23544879365456084</v>
      </c>
      <c r="E20" s="44">
        <f>10*5000</f>
        <v>50000</v>
      </c>
      <c r="F20" s="60"/>
    </row>
    <row r="21" spans="1:6" ht="21" customHeight="1">
      <c r="A21" s="19" t="s">
        <v>19</v>
      </c>
      <c r="B21" s="43" t="s">
        <v>63</v>
      </c>
      <c r="C21" s="23">
        <f t="shared" si="0"/>
        <v>8333.333333333334</v>
      </c>
      <c r="D21" s="23">
        <f>C21/C6</f>
        <v>0.4708975873091217</v>
      </c>
      <c r="E21" s="44">
        <v>100000</v>
      </c>
      <c r="F21" s="60"/>
    </row>
    <row r="22" spans="1:6" ht="18">
      <c r="A22" s="19" t="s">
        <v>20</v>
      </c>
      <c r="B22" s="43" t="s">
        <v>61</v>
      </c>
      <c r="C22" s="23">
        <f t="shared" si="0"/>
        <v>6250</v>
      </c>
      <c r="D22" s="23">
        <f>C22/C6</f>
        <v>0.35317319048184126</v>
      </c>
      <c r="E22" s="44">
        <v>75000</v>
      </c>
      <c r="F22" s="60"/>
    </row>
    <row r="23" spans="1:6" ht="18">
      <c r="A23" s="19" t="s">
        <v>28</v>
      </c>
      <c r="B23" s="43"/>
      <c r="C23" s="23">
        <f t="shared" si="0"/>
        <v>0</v>
      </c>
      <c r="D23" s="23">
        <f>C23/C6</f>
        <v>0</v>
      </c>
      <c r="E23" s="44"/>
      <c r="F23" s="60"/>
    </row>
    <row r="24" spans="1:6" ht="21.75" customHeight="1">
      <c r="A24" s="19" t="s">
        <v>42</v>
      </c>
      <c r="B24" s="43"/>
      <c r="C24" s="23">
        <f t="shared" si="0"/>
        <v>0</v>
      </c>
      <c r="D24" s="23">
        <f>C24/C6</f>
        <v>0</v>
      </c>
      <c r="E24" s="44"/>
      <c r="F24" s="60"/>
    </row>
    <row r="25" spans="1:6" ht="18">
      <c r="A25" s="19" t="s">
        <v>44</v>
      </c>
      <c r="B25" s="43"/>
      <c r="C25" s="23">
        <f t="shared" si="0"/>
        <v>0</v>
      </c>
      <c r="D25" s="23">
        <f>C25/C6</f>
        <v>0</v>
      </c>
      <c r="E25" s="44"/>
      <c r="F25" s="60"/>
    </row>
    <row r="26" spans="1:6" ht="18">
      <c r="A26" s="19" t="s">
        <v>45</v>
      </c>
      <c r="B26" s="43"/>
      <c r="C26" s="23">
        <f t="shared" si="0"/>
        <v>0</v>
      </c>
      <c r="D26" s="23">
        <f>C26/C6</f>
        <v>0</v>
      </c>
      <c r="E26" s="44"/>
      <c r="F26" s="60"/>
    </row>
    <row r="27" spans="1:6" ht="18">
      <c r="A27" s="19" t="s">
        <v>52</v>
      </c>
      <c r="B27" s="43"/>
      <c r="C27" s="23">
        <f>E27/12</f>
        <v>0</v>
      </c>
      <c r="D27" s="23">
        <f>C27/C6</f>
        <v>0</v>
      </c>
      <c r="E27" s="44"/>
      <c r="F27" s="60"/>
    </row>
    <row r="28" spans="1:6" ht="18">
      <c r="A28" s="19" t="s">
        <v>53</v>
      </c>
      <c r="B28" s="43"/>
      <c r="C28" s="23">
        <f>E28/12</f>
        <v>0</v>
      </c>
      <c r="D28" s="23">
        <f>C28/C6</f>
        <v>0</v>
      </c>
      <c r="E28" s="44"/>
      <c r="F28" s="60"/>
    </row>
    <row r="29" spans="1:6" ht="18">
      <c r="A29" s="19" t="s">
        <v>54</v>
      </c>
      <c r="B29" s="43"/>
      <c r="C29" s="23">
        <f>E29/12</f>
        <v>0</v>
      </c>
      <c r="D29" s="23">
        <f>C29/C6</f>
        <v>0</v>
      </c>
      <c r="E29" s="44"/>
      <c r="F29" s="60"/>
    </row>
    <row r="30" spans="1:6" ht="18">
      <c r="A30" s="19" t="s">
        <v>55</v>
      </c>
      <c r="B30" s="43"/>
      <c r="C30" s="23"/>
      <c r="D30" s="23"/>
      <c r="E30" s="44"/>
      <c r="F30" s="60"/>
    </row>
    <row r="31" spans="1:6" ht="18">
      <c r="A31" s="19" t="s">
        <v>56</v>
      </c>
      <c r="B31" s="43"/>
      <c r="C31" s="23"/>
      <c r="D31" s="23"/>
      <c r="E31" s="44"/>
      <c r="F31" s="60"/>
    </row>
    <row r="32" spans="1:6" ht="18">
      <c r="A32" s="19" t="s">
        <v>57</v>
      </c>
      <c r="B32" s="43"/>
      <c r="C32" s="23"/>
      <c r="D32" s="23"/>
      <c r="E32" s="44"/>
      <c r="F32" s="60"/>
    </row>
    <row r="33" spans="1:6" ht="18">
      <c r="A33" s="19"/>
      <c r="B33" s="21" t="s">
        <v>21</v>
      </c>
      <c r="C33" s="18">
        <f>C23+C22+C21+C20+C19+C18+C17+C16+C15+C14+C13+C24+C25+C26+C27+C28+C29+C30+C31+C32</f>
        <v>49578.282333333336</v>
      </c>
      <c r="D33" s="18">
        <f>D23+D22+D21+D20+D19+D18+D17+D16+D15+D14+D13+D24+D25+D26+D27+D28+D29+D30+D31+D32</f>
        <v>2.8015552240436534</v>
      </c>
      <c r="E33" s="18">
        <f>E23+E22+E21+E20+E19+E18+E17+E16+E15+E14+E13+E24+E25+E26+E27+E28+E29+E30+E31+E32</f>
        <v>594939.388</v>
      </c>
      <c r="F33" s="60"/>
    </row>
    <row r="34" spans="1:6" ht="34.5">
      <c r="A34" s="12" t="s">
        <v>22</v>
      </c>
      <c r="B34" s="24" t="s">
        <v>43</v>
      </c>
      <c r="C34" s="18">
        <f>D34*C6</f>
        <v>18758.502</v>
      </c>
      <c r="D34" s="33">
        <f>ROUND((D33+D11)/84.6*12,2)</f>
        <v>1.06</v>
      </c>
      <c r="E34" s="18">
        <f>D34*12*C6</f>
        <v>225102.02400000003</v>
      </c>
      <c r="F34" s="60"/>
    </row>
    <row r="35" spans="1:6" ht="34.5">
      <c r="A35" s="25" t="s">
        <v>23</v>
      </c>
      <c r="B35" s="26" t="s">
        <v>24</v>
      </c>
      <c r="C35" s="18">
        <f>ROUND((C33+C11)/84.5*3.5,2)</f>
        <v>5454.66</v>
      </c>
      <c r="D35" s="18">
        <f>C35/C6</f>
        <v>0.3082303480309888</v>
      </c>
      <c r="E35" s="18">
        <f>ROUND((E33+E11)/84.5*3.5,2)</f>
        <v>65455.87</v>
      </c>
      <c r="F35" s="60"/>
    </row>
    <row r="36" spans="1:6" ht="52.5">
      <c r="A36" s="25" t="s">
        <v>25</v>
      </c>
      <c r="B36" s="26" t="s">
        <v>26</v>
      </c>
      <c r="C36" s="34"/>
      <c r="D36" s="23"/>
      <c r="E36" s="34"/>
      <c r="F36" s="60"/>
    </row>
    <row r="37" spans="1:6" ht="17.25">
      <c r="A37" s="19"/>
      <c r="B37" s="26" t="s">
        <v>27</v>
      </c>
      <c r="C37" s="18"/>
      <c r="D37" s="18">
        <f>D35+D34+D33+D11</f>
        <v>8.809785572074642</v>
      </c>
      <c r="E37" s="18"/>
      <c r="F37" s="61"/>
    </row>
    <row r="38" spans="1:6" ht="17.25">
      <c r="A38" s="19"/>
      <c r="B38" s="47" t="s">
        <v>40</v>
      </c>
      <c r="C38" s="48"/>
      <c r="D38" s="18">
        <f>-(F11+D40)/C6/12+D37</f>
        <v>8.500105189103051</v>
      </c>
      <c r="E38" s="18"/>
      <c r="F38" s="37"/>
    </row>
    <row r="39" spans="1:5" ht="14.25">
      <c r="A39" s="27"/>
      <c r="B39" s="27"/>
      <c r="C39" s="28"/>
      <c r="D39" s="28"/>
      <c r="E39" s="28"/>
    </row>
    <row r="40" spans="1:4" ht="22.5">
      <c r="A40" s="27"/>
      <c r="B40" s="35" t="s">
        <v>39</v>
      </c>
      <c r="C40" s="28"/>
      <c r="D40" s="36">
        <f>C42/100*88</f>
        <v>7559.200000000001</v>
      </c>
    </row>
    <row r="41" spans="1:5" ht="14.25">
      <c r="A41" s="27"/>
      <c r="B41" s="27"/>
      <c r="C41" s="28"/>
      <c r="D41" s="28"/>
      <c r="E41" s="28"/>
    </row>
    <row r="42" spans="1:6" ht="17.25">
      <c r="A42" s="4"/>
      <c r="B42" s="3" t="s">
        <v>29</v>
      </c>
      <c r="C42" s="2">
        <f>C44+C45+C47+C48+C49+F44+F45+F46+F47+F48</f>
        <v>8590</v>
      </c>
      <c r="D42" s="5"/>
      <c r="E42" s="5"/>
      <c r="F42" s="1"/>
    </row>
    <row r="43" spans="1:6" ht="18">
      <c r="A43" s="4"/>
      <c r="B43" s="31"/>
      <c r="C43" s="32"/>
      <c r="D43" s="38"/>
      <c r="E43" s="38"/>
      <c r="F43" s="39"/>
    </row>
    <row r="44" spans="1:6" ht="18">
      <c r="A44" s="4"/>
      <c r="B44" s="31" t="s">
        <v>33</v>
      </c>
      <c r="C44" s="32">
        <v>500</v>
      </c>
      <c r="D44" s="40" t="s">
        <v>47</v>
      </c>
      <c r="E44" s="41"/>
      <c r="F44" s="42">
        <v>2500</v>
      </c>
    </row>
    <row r="45" spans="1:6" ht="18">
      <c r="A45" s="4"/>
      <c r="B45" s="31" t="s">
        <v>34</v>
      </c>
      <c r="C45" s="32">
        <v>500</v>
      </c>
      <c r="D45" s="40" t="s">
        <v>48</v>
      </c>
      <c r="E45" s="41"/>
      <c r="F45" s="42">
        <v>4140</v>
      </c>
    </row>
    <row r="46" spans="1:6" ht="18">
      <c r="A46" s="4"/>
      <c r="B46" s="31" t="s">
        <v>30</v>
      </c>
      <c r="C46" s="32"/>
      <c r="D46" s="40"/>
      <c r="E46" s="41"/>
      <c r="F46" s="42"/>
    </row>
    <row r="47" spans="1:6" ht="18">
      <c r="A47" s="4"/>
      <c r="B47" s="31" t="s">
        <v>31</v>
      </c>
      <c r="C47" s="32">
        <v>600</v>
      </c>
      <c r="D47" s="40"/>
      <c r="E47" s="41"/>
      <c r="F47" s="42"/>
    </row>
    <row r="48" spans="1:6" ht="18">
      <c r="A48" s="4"/>
      <c r="B48" s="31" t="s">
        <v>32</v>
      </c>
      <c r="C48" s="32">
        <v>350</v>
      </c>
      <c r="D48" s="40"/>
      <c r="E48" s="41"/>
      <c r="F48" s="42"/>
    </row>
    <row r="49" spans="1:6" ht="18">
      <c r="A49" s="4"/>
      <c r="B49" s="31"/>
      <c r="C49" s="32"/>
      <c r="D49" s="38"/>
      <c r="E49" s="38"/>
      <c r="F49" s="39"/>
    </row>
    <row r="50" spans="1:5" ht="14.25">
      <c r="A50" s="27"/>
      <c r="B50" s="27"/>
      <c r="C50" s="28"/>
      <c r="D50" s="28"/>
      <c r="E50" s="28"/>
    </row>
    <row r="51" spans="1:5" ht="14.25">
      <c r="A51" s="29"/>
      <c r="B51" s="29"/>
      <c r="C51" s="30"/>
      <c r="D51" s="30"/>
      <c r="E51" s="30"/>
    </row>
    <row r="52" spans="1:5" ht="14.25">
      <c r="A52" s="29"/>
      <c r="B52" s="29"/>
      <c r="C52" s="30"/>
      <c r="D52" s="30"/>
      <c r="E52" s="30"/>
    </row>
    <row r="53" spans="1:5" ht="14.25">
      <c r="A53" s="29"/>
      <c r="B53" s="29"/>
      <c r="C53" s="30"/>
      <c r="D53" s="30"/>
      <c r="E53" s="30"/>
    </row>
    <row r="54" spans="1:5" ht="14.25">
      <c r="A54" s="29"/>
      <c r="B54" s="29"/>
      <c r="C54" s="30"/>
      <c r="D54" s="30"/>
      <c r="E54" s="30"/>
    </row>
    <row r="55" spans="1:5" ht="14.25">
      <c r="A55" s="29"/>
      <c r="B55" s="29"/>
      <c r="C55" s="30"/>
      <c r="D55" s="30"/>
      <c r="E55" s="30"/>
    </row>
    <row r="56" spans="1:5" ht="14.25">
      <c r="A56" s="29"/>
      <c r="B56" s="29"/>
      <c r="C56" s="30"/>
      <c r="D56" s="30"/>
      <c r="E56" s="30"/>
    </row>
    <row r="57" spans="1:5" ht="14.25">
      <c r="A57" s="29"/>
      <c r="B57" s="29"/>
      <c r="C57" s="30"/>
      <c r="D57" s="30"/>
      <c r="E57" s="30"/>
    </row>
    <row r="58" spans="1:5" ht="14.25">
      <c r="A58" s="29"/>
      <c r="B58" s="29"/>
      <c r="C58" s="30"/>
      <c r="D58" s="30"/>
      <c r="E58" s="30"/>
    </row>
    <row r="59" spans="1:5" ht="14.25">
      <c r="A59" s="29"/>
      <c r="B59" s="29"/>
      <c r="C59" s="30"/>
      <c r="D59" s="30"/>
      <c r="E59" s="30"/>
    </row>
    <row r="60" spans="1:5" ht="14.25">
      <c r="A60" s="29"/>
      <c r="B60" s="29"/>
      <c r="C60" s="30"/>
      <c r="D60" s="30"/>
      <c r="E60" s="30"/>
    </row>
    <row r="61" spans="1:5" ht="14.25">
      <c r="A61" s="29"/>
      <c r="B61" s="29"/>
      <c r="C61" s="30"/>
      <c r="D61" s="30"/>
      <c r="E61" s="30"/>
    </row>
    <row r="62" spans="3:5" ht="14.25">
      <c r="C62" s="30"/>
      <c r="D62" s="30"/>
      <c r="E62" s="30"/>
    </row>
    <row r="63" spans="3:5" ht="14.25">
      <c r="C63" s="30"/>
      <c r="D63" s="30"/>
      <c r="E63" s="30"/>
    </row>
    <row r="64" spans="3:5" ht="14.25">
      <c r="C64" s="30"/>
      <c r="D64" s="30"/>
      <c r="E64" s="30"/>
    </row>
    <row r="65" spans="3:5" ht="14.25">
      <c r="C65" s="30"/>
      <c r="D65" s="30"/>
      <c r="E65" s="30"/>
    </row>
    <row r="66" spans="3:5" ht="14.25">
      <c r="C66" s="30"/>
      <c r="D66" s="30"/>
      <c r="E66" s="30"/>
    </row>
    <row r="67" spans="3:5" ht="14.25">
      <c r="C67" s="30"/>
      <c r="D67" s="30"/>
      <c r="E67" s="30"/>
    </row>
    <row r="68" spans="3:5" ht="14.25">
      <c r="C68" s="30"/>
      <c r="D68" s="30"/>
      <c r="E68" s="30"/>
    </row>
    <row r="69" spans="3:5" ht="14.25">
      <c r="C69" s="30"/>
      <c r="D69" s="30"/>
      <c r="E69" s="30"/>
    </row>
    <row r="70" spans="3:5" ht="14.25">
      <c r="C70" s="30"/>
      <c r="D70" s="30"/>
      <c r="E70" s="30"/>
    </row>
    <row r="71" spans="3:5" ht="14.25">
      <c r="C71" s="30"/>
      <c r="D71" s="30"/>
      <c r="E71" s="30"/>
    </row>
    <row r="72" spans="3:5" ht="14.25">
      <c r="C72" s="30"/>
      <c r="D72" s="30"/>
      <c r="E72" s="30"/>
    </row>
    <row r="73" spans="3:5" ht="14.25">
      <c r="C73" s="30"/>
      <c r="D73" s="30"/>
      <c r="E73" s="30"/>
    </row>
    <row r="74" spans="3:5" ht="14.25">
      <c r="C74" s="30"/>
      <c r="D74" s="30"/>
      <c r="E74" s="30"/>
    </row>
    <row r="75" spans="3:5" ht="14.25">
      <c r="C75" s="30"/>
      <c r="D75" s="30"/>
      <c r="E75" s="30"/>
    </row>
    <row r="76" spans="3:5" ht="14.25">
      <c r="C76" s="30"/>
      <c r="D76" s="30"/>
      <c r="E76" s="30"/>
    </row>
    <row r="77" spans="3:5" ht="14.25">
      <c r="C77" s="30"/>
      <c r="D77" s="30"/>
      <c r="E77" s="30"/>
    </row>
    <row r="78" spans="3:5" ht="14.25">
      <c r="C78" s="30"/>
      <c r="D78" s="30"/>
      <c r="E78" s="30"/>
    </row>
    <row r="79" spans="3:5" ht="14.25">
      <c r="C79" s="30"/>
      <c r="D79" s="30"/>
      <c r="E79" s="30"/>
    </row>
    <row r="80" spans="3:5" ht="14.25">
      <c r="C80" s="30"/>
      <c r="D80" s="30"/>
      <c r="E80" s="30"/>
    </row>
    <row r="81" spans="3:5" ht="14.25">
      <c r="C81" s="30"/>
      <c r="D81" s="30"/>
      <c r="E81" s="30"/>
    </row>
    <row r="82" spans="3:5" ht="14.25">
      <c r="C82" s="30"/>
      <c r="D82" s="30"/>
      <c r="E82" s="30"/>
    </row>
    <row r="83" spans="3:5" ht="14.25">
      <c r="C83" s="30"/>
      <c r="D83" s="30"/>
      <c r="E83" s="30"/>
    </row>
    <row r="84" spans="3:5" ht="14.25">
      <c r="C84" s="30"/>
      <c r="D84" s="30"/>
      <c r="E84" s="30"/>
    </row>
    <row r="85" spans="3:5" ht="14.25">
      <c r="C85" s="30"/>
      <c r="D85" s="30"/>
      <c r="E85" s="30"/>
    </row>
    <row r="86" spans="3:5" ht="14.25">
      <c r="C86" s="30"/>
      <c r="D86" s="30"/>
      <c r="E86" s="30"/>
    </row>
    <row r="87" spans="3:5" ht="14.25">
      <c r="C87" s="30"/>
      <c r="D87" s="30"/>
      <c r="E87" s="30"/>
    </row>
    <row r="88" spans="3:5" ht="14.25">
      <c r="C88" s="30"/>
      <c r="D88" s="30"/>
      <c r="E88" s="30"/>
    </row>
    <row r="89" spans="3:5" ht="14.25">
      <c r="C89" s="30"/>
      <c r="D89" s="30"/>
      <c r="E89" s="30"/>
    </row>
    <row r="90" spans="3:5" ht="14.25">
      <c r="C90" s="30"/>
      <c r="D90" s="30"/>
      <c r="E90" s="30"/>
    </row>
    <row r="91" spans="3:5" ht="14.25">
      <c r="C91" s="30"/>
      <c r="D91" s="30"/>
      <c r="E91" s="30"/>
    </row>
    <row r="92" spans="3:5" ht="14.25">
      <c r="C92" s="30"/>
      <c r="D92" s="30"/>
      <c r="E92" s="30"/>
    </row>
    <row r="93" spans="3:5" ht="14.25">
      <c r="C93" s="30"/>
      <c r="D93" s="30"/>
      <c r="E93" s="30"/>
    </row>
    <row r="94" spans="3:5" ht="14.25">
      <c r="C94" s="30"/>
      <c r="D94" s="30"/>
      <c r="E94" s="30"/>
    </row>
    <row r="95" spans="3:5" ht="14.25">
      <c r="C95" s="30"/>
      <c r="D95" s="30"/>
      <c r="E95" s="30"/>
    </row>
    <row r="96" spans="3:5" ht="14.25">
      <c r="C96" s="30"/>
      <c r="D96" s="30"/>
      <c r="E96" s="30"/>
    </row>
    <row r="97" spans="3:5" ht="14.25">
      <c r="C97" s="30"/>
      <c r="D97" s="30"/>
      <c r="E97" s="30"/>
    </row>
  </sheetData>
  <sheetProtection password="CF7A" sheet="1"/>
  <mergeCells count="7">
    <mergeCell ref="B38:C38"/>
    <mergeCell ref="A9:F9"/>
    <mergeCell ref="A2:F2"/>
    <mergeCell ref="C4:E4"/>
    <mergeCell ref="C5:E5"/>
    <mergeCell ref="C6:E6"/>
    <mergeCell ref="F11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7"/>
  <sheetViews>
    <sheetView tabSelected="1" view="pageBreakPreview" zoomScale="60" workbookViewId="0" topLeftCell="B16">
      <selection activeCell="D46" sqref="D46"/>
    </sheetView>
  </sheetViews>
  <sheetFormatPr defaultColWidth="9.140625" defaultRowHeight="15"/>
  <cols>
    <col min="1" max="1" width="5.00390625" style="6" customWidth="1"/>
    <col min="2" max="2" width="67.4218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3" t="s">
        <v>64</v>
      </c>
      <c r="B2" s="54"/>
      <c r="C2" s="54"/>
      <c r="D2" s="54"/>
      <c r="E2" s="54"/>
      <c r="F2" s="54"/>
    </row>
    <row r="3" spans="2:5" ht="15.75">
      <c r="B3" s="7"/>
      <c r="C3" s="8"/>
      <c r="D3" s="8"/>
      <c r="E3" s="8"/>
    </row>
    <row r="4" spans="2:5" ht="14.25">
      <c r="B4" s="10" t="s">
        <v>0</v>
      </c>
      <c r="C4" s="55" t="s">
        <v>41</v>
      </c>
      <c r="D4" s="56"/>
      <c r="E4" s="56"/>
    </row>
    <row r="5" spans="2:5" ht="14.25">
      <c r="B5" s="10" t="s">
        <v>1</v>
      </c>
      <c r="C5" s="57">
        <v>10</v>
      </c>
      <c r="D5" s="58"/>
      <c r="E5" s="58"/>
    </row>
    <row r="6" spans="2:5" ht="14.25">
      <c r="B6" s="11" t="s">
        <v>2</v>
      </c>
      <c r="C6" s="57">
        <v>17696.7</v>
      </c>
      <c r="D6" s="58"/>
      <c r="E6" s="58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5" t="s">
        <v>71</v>
      </c>
    </row>
    <row r="11" spans="1:6" ht="27" customHeight="1">
      <c r="A11" s="16" t="s">
        <v>7</v>
      </c>
      <c r="B11" s="17" t="s">
        <v>35</v>
      </c>
      <c r="C11" s="18">
        <f>D11*C6</f>
        <v>82112.688</v>
      </c>
      <c r="D11" s="18">
        <v>4.64</v>
      </c>
      <c r="E11" s="23">
        <f>C11*12</f>
        <v>985352.2559999999</v>
      </c>
      <c r="F11" s="59">
        <v>0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0"/>
    </row>
    <row r="13" spans="1:6" ht="18">
      <c r="A13" s="19" t="s">
        <v>10</v>
      </c>
      <c r="B13" s="21" t="s">
        <v>11</v>
      </c>
      <c r="C13" s="23">
        <f>0.47*C6</f>
        <v>8317.449</v>
      </c>
      <c r="D13" s="23">
        <v>0.47</v>
      </c>
      <c r="E13" s="23">
        <f>C13*12</f>
        <v>99809.388</v>
      </c>
      <c r="F13" s="60"/>
    </row>
    <row r="14" spans="1:6" ht="19.5" customHeight="1">
      <c r="A14" s="19" t="s">
        <v>12</v>
      </c>
      <c r="B14" s="21" t="s">
        <v>38</v>
      </c>
      <c r="C14" s="23">
        <f>1350*4</f>
        <v>5400</v>
      </c>
      <c r="D14" s="23">
        <f>C14/C6</f>
        <v>0.3051416365763108</v>
      </c>
      <c r="E14" s="23">
        <f>C14*12</f>
        <v>64800</v>
      </c>
      <c r="F14" s="60"/>
    </row>
    <row r="15" spans="1:6" ht="20.25" customHeight="1">
      <c r="A15" s="19" t="s">
        <v>13</v>
      </c>
      <c r="B15" s="21" t="s">
        <v>46</v>
      </c>
      <c r="C15" s="23">
        <f aca="true" t="shared" si="0" ref="C15:C29">E15/12</f>
        <v>277.5</v>
      </c>
      <c r="D15" s="23">
        <f>C15/C6</f>
        <v>0.01568088965739375</v>
      </c>
      <c r="E15" s="23">
        <f>333*10</f>
        <v>3330</v>
      </c>
      <c r="F15" s="60"/>
    </row>
    <row r="16" spans="1:6" ht="18">
      <c r="A16" s="19" t="s">
        <v>14</v>
      </c>
      <c r="B16" s="43" t="s">
        <v>65</v>
      </c>
      <c r="C16" s="23">
        <f t="shared" si="0"/>
        <v>8333.333333333334</v>
      </c>
      <c r="D16" s="23">
        <f>C16/C6</f>
        <v>0.4708975873091217</v>
      </c>
      <c r="E16" s="44">
        <v>100000</v>
      </c>
      <c r="F16" s="60"/>
    </row>
    <row r="17" spans="1:6" ht="18">
      <c r="A17" s="19" t="s">
        <v>15</v>
      </c>
      <c r="B17" s="43" t="s">
        <v>66</v>
      </c>
      <c r="C17" s="23">
        <f t="shared" si="0"/>
        <v>1666.6666666666667</v>
      </c>
      <c r="D17" s="23">
        <f>C17/C6</f>
        <v>0.09417951746182433</v>
      </c>
      <c r="E17" s="44">
        <v>20000</v>
      </c>
      <c r="F17" s="60"/>
    </row>
    <row r="18" spans="1:6" ht="18" customHeight="1">
      <c r="A18" s="19" t="s">
        <v>16</v>
      </c>
      <c r="B18" s="43" t="s">
        <v>60</v>
      </c>
      <c r="C18" s="23">
        <f t="shared" si="0"/>
        <v>3500</v>
      </c>
      <c r="D18" s="23">
        <f>C18/C6</f>
        <v>0.1977769866698311</v>
      </c>
      <c r="E18" s="44">
        <v>42000</v>
      </c>
      <c r="F18" s="60"/>
    </row>
    <row r="19" spans="1:6" ht="18">
      <c r="A19" s="19" t="s">
        <v>17</v>
      </c>
      <c r="B19" s="43" t="s">
        <v>69</v>
      </c>
      <c r="C19" s="23">
        <f t="shared" si="0"/>
        <v>145</v>
      </c>
      <c r="D19" s="23">
        <f>C19/C6</f>
        <v>0.008193618019178717</v>
      </c>
      <c r="E19" s="44">
        <v>1740</v>
      </c>
      <c r="F19" s="60"/>
    </row>
    <row r="20" spans="1:6" ht="21" customHeight="1">
      <c r="A20" s="19" t="s">
        <v>18</v>
      </c>
      <c r="B20" s="43" t="s">
        <v>67</v>
      </c>
      <c r="C20" s="23">
        <f t="shared" si="0"/>
        <v>13129</v>
      </c>
      <c r="D20" s="23">
        <f>C20/C6</f>
        <v>0.741889730853775</v>
      </c>
      <c r="E20" s="44">
        <v>157548</v>
      </c>
      <c r="F20" s="60"/>
    </row>
    <row r="21" spans="1:6" ht="21" customHeight="1">
      <c r="A21" s="19" t="s">
        <v>19</v>
      </c>
      <c r="B21" s="43" t="s">
        <v>70</v>
      </c>
      <c r="C21" s="23">
        <f t="shared" si="0"/>
        <v>16666.666666666668</v>
      </c>
      <c r="D21" s="23">
        <f>C21/C6</f>
        <v>0.9417951746182434</v>
      </c>
      <c r="E21" s="44">
        <v>200000</v>
      </c>
      <c r="F21" s="60"/>
    </row>
    <row r="22" spans="1:6" ht="18">
      <c r="A22" s="19" t="s">
        <v>20</v>
      </c>
      <c r="B22" s="43" t="s">
        <v>68</v>
      </c>
      <c r="C22" s="23">
        <f t="shared" si="0"/>
        <v>833.3333333333334</v>
      </c>
      <c r="D22" s="23">
        <f>C22/C6</f>
        <v>0.047089758730912167</v>
      </c>
      <c r="E22" s="44">
        <v>10000</v>
      </c>
      <c r="F22" s="60"/>
    </row>
    <row r="23" spans="1:6" ht="18">
      <c r="A23" s="19" t="s">
        <v>28</v>
      </c>
      <c r="B23" s="43"/>
      <c r="C23" s="23">
        <f t="shared" si="0"/>
        <v>0</v>
      </c>
      <c r="D23" s="23">
        <f>C23/C6</f>
        <v>0</v>
      </c>
      <c r="E23" s="44"/>
      <c r="F23" s="60"/>
    </row>
    <row r="24" spans="1:6" ht="21.75" customHeight="1">
      <c r="A24" s="19" t="s">
        <v>42</v>
      </c>
      <c r="B24" s="43"/>
      <c r="C24" s="23">
        <f t="shared" si="0"/>
        <v>0</v>
      </c>
      <c r="D24" s="23">
        <f>C24/C6</f>
        <v>0</v>
      </c>
      <c r="E24" s="44"/>
      <c r="F24" s="60"/>
    </row>
    <row r="25" spans="1:6" ht="18">
      <c r="A25" s="19" t="s">
        <v>44</v>
      </c>
      <c r="B25" s="43"/>
      <c r="C25" s="23">
        <f t="shared" si="0"/>
        <v>0</v>
      </c>
      <c r="D25" s="23">
        <f>C25/C6</f>
        <v>0</v>
      </c>
      <c r="E25" s="44"/>
      <c r="F25" s="60"/>
    </row>
    <row r="26" spans="1:6" ht="18">
      <c r="A26" s="19" t="s">
        <v>45</v>
      </c>
      <c r="B26" s="43"/>
      <c r="C26" s="23">
        <f t="shared" si="0"/>
        <v>0</v>
      </c>
      <c r="D26" s="23">
        <f>C26/C6</f>
        <v>0</v>
      </c>
      <c r="E26" s="44"/>
      <c r="F26" s="60"/>
    </row>
    <row r="27" spans="1:6" ht="18">
      <c r="A27" s="19" t="s">
        <v>52</v>
      </c>
      <c r="B27" s="43"/>
      <c r="C27" s="23">
        <f t="shared" si="0"/>
        <v>0</v>
      </c>
      <c r="D27" s="23">
        <f>C27/C6</f>
        <v>0</v>
      </c>
      <c r="E27" s="44"/>
      <c r="F27" s="60"/>
    </row>
    <row r="28" spans="1:6" ht="18">
      <c r="A28" s="19" t="s">
        <v>53</v>
      </c>
      <c r="B28" s="43"/>
      <c r="C28" s="23">
        <f t="shared" si="0"/>
        <v>0</v>
      </c>
      <c r="D28" s="23">
        <f>C28/C6</f>
        <v>0</v>
      </c>
      <c r="E28" s="44"/>
      <c r="F28" s="60"/>
    </row>
    <row r="29" spans="1:6" ht="18">
      <c r="A29" s="19" t="s">
        <v>54</v>
      </c>
      <c r="B29" s="43"/>
      <c r="C29" s="23">
        <f t="shared" si="0"/>
        <v>0</v>
      </c>
      <c r="D29" s="23">
        <f>C29/C6</f>
        <v>0</v>
      </c>
      <c r="E29" s="44"/>
      <c r="F29" s="60"/>
    </row>
    <row r="30" spans="1:6" ht="18">
      <c r="A30" s="19" t="s">
        <v>55</v>
      </c>
      <c r="B30" s="43"/>
      <c r="C30" s="23"/>
      <c r="D30" s="23"/>
      <c r="E30" s="44"/>
      <c r="F30" s="60"/>
    </row>
    <row r="31" spans="1:6" ht="18">
      <c r="A31" s="19" t="s">
        <v>56</v>
      </c>
      <c r="B31" s="43"/>
      <c r="C31" s="23"/>
      <c r="D31" s="23"/>
      <c r="E31" s="44"/>
      <c r="F31" s="60"/>
    </row>
    <row r="32" spans="1:6" ht="18">
      <c r="A32" s="19" t="s">
        <v>57</v>
      </c>
      <c r="B32" s="43"/>
      <c r="C32" s="23"/>
      <c r="D32" s="23"/>
      <c r="E32" s="44"/>
      <c r="F32" s="60"/>
    </row>
    <row r="33" spans="1:6" ht="18">
      <c r="A33" s="19"/>
      <c r="B33" s="21" t="s">
        <v>21</v>
      </c>
      <c r="C33" s="18">
        <f>C23+C22+C21+C20+C19+C18+C17+C16+C15+C14+C13+C24+C25+C26+C27+C28+C29+C30+C31+C32</f>
        <v>58268.949</v>
      </c>
      <c r="D33" s="18">
        <f>D23+D22+D21+D20+D19+D18+D17+D16+D15+D14+D13+D24+D25+D26+D27+D28+D29+D30+D31+D32</f>
        <v>3.2926448998965903</v>
      </c>
      <c r="E33" s="18">
        <f>E23+E22+E21+E20+E19+E18+E17+E16+E15+E14+E13+E24+E25+E26+E27+E28+E29+E30+E31+E32</f>
        <v>699227.388</v>
      </c>
      <c r="F33" s="60"/>
    </row>
    <row r="34" spans="1:6" ht="34.5">
      <c r="A34" s="12" t="s">
        <v>22</v>
      </c>
      <c r="B34" s="24" t="s">
        <v>43</v>
      </c>
      <c r="C34" s="18">
        <f>D34*C6</f>
        <v>18050.634000000002</v>
      </c>
      <c r="D34" s="33">
        <v>1.02</v>
      </c>
      <c r="E34" s="18">
        <f>C34*12</f>
        <v>216607.608</v>
      </c>
      <c r="F34" s="60"/>
    </row>
    <row r="35" spans="1:6" ht="34.5">
      <c r="A35" s="25" t="s">
        <v>23</v>
      </c>
      <c r="B35" s="26" t="s">
        <v>24</v>
      </c>
      <c r="C35" s="18">
        <f>D35*C6</f>
        <v>5309.01</v>
      </c>
      <c r="D35" s="18">
        <v>0.3</v>
      </c>
      <c r="E35" s="18">
        <f>C35*12</f>
        <v>63708.12</v>
      </c>
      <c r="F35" s="60"/>
    </row>
    <row r="36" spans="1:6" ht="52.5">
      <c r="A36" s="25" t="s">
        <v>25</v>
      </c>
      <c r="B36" s="26" t="s">
        <v>26</v>
      </c>
      <c r="C36" s="34"/>
      <c r="D36" s="23"/>
      <c r="E36" s="34"/>
      <c r="F36" s="60"/>
    </row>
    <row r="37" spans="1:6" ht="17.25">
      <c r="A37" s="19"/>
      <c r="B37" s="26" t="s">
        <v>27</v>
      </c>
      <c r="C37" s="18"/>
      <c r="D37" s="18">
        <f>D35+D34+D33+D11</f>
        <v>9.252644899896591</v>
      </c>
      <c r="E37" s="18"/>
      <c r="F37" s="61"/>
    </row>
    <row r="38" spans="1:6" ht="17.25">
      <c r="A38" s="19"/>
      <c r="B38" s="47" t="s">
        <v>40</v>
      </c>
      <c r="C38" s="48"/>
      <c r="D38" s="18">
        <v>8.5</v>
      </c>
      <c r="E38" s="18">
        <f>E35+E34+E33+E11</f>
        <v>1964895.372</v>
      </c>
      <c r="F38" s="37"/>
    </row>
    <row r="39" spans="1:5" ht="14.25">
      <c r="A39" s="27"/>
      <c r="B39" s="27"/>
      <c r="C39" s="28"/>
      <c r="D39" s="28"/>
      <c r="E39" s="28"/>
    </row>
    <row r="40" spans="1:4" ht="22.5">
      <c r="A40" s="27"/>
      <c r="B40" s="35" t="s">
        <v>39</v>
      </c>
      <c r="C40" s="28"/>
      <c r="D40" s="36">
        <f>C42/100*88</f>
        <v>7471.200000000001</v>
      </c>
    </row>
    <row r="41" spans="1:6" ht="14.25">
      <c r="A41" s="27"/>
      <c r="B41" s="27"/>
      <c r="C41" s="28"/>
      <c r="D41" s="28"/>
      <c r="E41" s="28"/>
      <c r="F41" s="46"/>
    </row>
    <row r="42" spans="1:6" ht="17.25">
      <c r="A42" s="4"/>
      <c r="B42" s="3" t="s">
        <v>29</v>
      </c>
      <c r="C42" s="2">
        <f>C44+C45+C47+C48+C49+F44+F45+F46+F47+F48</f>
        <v>8490</v>
      </c>
      <c r="D42" s="5"/>
      <c r="E42" s="5"/>
      <c r="F42" s="1"/>
    </row>
    <row r="43" spans="1:6" ht="18">
      <c r="A43" s="4"/>
      <c r="B43" s="31"/>
      <c r="C43" s="32"/>
      <c r="D43" s="38" t="s">
        <v>72</v>
      </c>
      <c r="E43" s="38"/>
      <c r="F43" s="39"/>
    </row>
    <row r="44" spans="1:6" ht="18">
      <c r="A44" s="4"/>
      <c r="B44" s="31" t="s">
        <v>33</v>
      </c>
      <c r="C44" s="32">
        <v>500</v>
      </c>
      <c r="D44" s="40" t="s">
        <v>73</v>
      </c>
      <c r="E44" s="41"/>
      <c r="F44" s="42">
        <v>2500</v>
      </c>
    </row>
    <row r="45" spans="1:6" ht="18">
      <c r="A45" s="4"/>
      <c r="B45" s="31" t="s">
        <v>34</v>
      </c>
      <c r="C45" s="32">
        <v>500</v>
      </c>
      <c r="D45" s="40" t="s">
        <v>73</v>
      </c>
      <c r="E45" s="41"/>
      <c r="F45" s="42">
        <v>4140</v>
      </c>
    </row>
    <row r="46" spans="1:6" ht="18">
      <c r="A46" s="4"/>
      <c r="B46" s="31" t="s">
        <v>30</v>
      </c>
      <c r="C46" s="32"/>
      <c r="D46" s="40"/>
      <c r="E46" s="41"/>
      <c r="F46" s="42"/>
    </row>
    <row r="47" spans="1:6" ht="18">
      <c r="A47" s="4"/>
      <c r="B47" s="31" t="s">
        <v>31</v>
      </c>
      <c r="C47" s="32">
        <v>500</v>
      </c>
      <c r="D47" s="40"/>
      <c r="E47" s="41"/>
      <c r="F47" s="42"/>
    </row>
    <row r="48" spans="1:6" ht="18">
      <c r="A48" s="4"/>
      <c r="B48" s="31" t="s">
        <v>32</v>
      </c>
      <c r="C48" s="32">
        <v>350</v>
      </c>
      <c r="D48" s="40"/>
      <c r="E48" s="41"/>
      <c r="F48" s="42"/>
    </row>
    <row r="49" spans="1:6" ht="18">
      <c r="A49" s="4"/>
      <c r="B49" s="31"/>
      <c r="C49" s="32"/>
      <c r="D49" s="38"/>
      <c r="E49" s="38"/>
      <c r="F49" s="39"/>
    </row>
    <row r="50" spans="1:5" ht="14.25">
      <c r="A50" s="27"/>
      <c r="B50" s="27"/>
      <c r="C50" s="28"/>
      <c r="D50" s="28"/>
      <c r="E50" s="28"/>
    </row>
    <row r="51" spans="1:5" ht="14.25">
      <c r="A51" s="29"/>
      <c r="B51" s="29"/>
      <c r="C51" s="30"/>
      <c r="D51" s="30"/>
      <c r="E51" s="30"/>
    </row>
    <row r="52" spans="1:5" ht="14.25">
      <c r="A52" s="29"/>
      <c r="B52" s="29"/>
      <c r="C52" s="30"/>
      <c r="D52" s="30"/>
      <c r="E52" s="30"/>
    </row>
    <row r="53" spans="1:5" ht="14.25">
      <c r="A53" s="29"/>
      <c r="B53" s="29"/>
      <c r="C53" s="30"/>
      <c r="D53" s="30"/>
      <c r="E53" s="30"/>
    </row>
    <row r="54" spans="1:5" ht="14.25">
      <c r="A54" s="29"/>
      <c r="B54" s="29"/>
      <c r="C54" s="30"/>
      <c r="D54" s="30"/>
      <c r="E54" s="30"/>
    </row>
    <row r="55" spans="1:5" ht="14.25">
      <c r="A55" s="29"/>
      <c r="B55" s="29"/>
      <c r="C55" s="30"/>
      <c r="D55" s="30"/>
      <c r="E55" s="30"/>
    </row>
    <row r="56" spans="1:5" ht="14.25">
      <c r="A56" s="29"/>
      <c r="B56" s="29"/>
      <c r="C56" s="30"/>
      <c r="D56" s="30"/>
      <c r="E56" s="30"/>
    </row>
    <row r="57" spans="1:5" ht="14.25">
      <c r="A57" s="29"/>
      <c r="B57" s="29"/>
      <c r="C57" s="30"/>
      <c r="D57" s="30"/>
      <c r="E57" s="30"/>
    </row>
    <row r="58" spans="1:5" ht="14.25">
      <c r="A58" s="29"/>
      <c r="B58" s="29"/>
      <c r="C58" s="30"/>
      <c r="D58" s="30"/>
      <c r="E58" s="30"/>
    </row>
    <row r="59" spans="1:5" ht="14.25">
      <c r="A59" s="29"/>
      <c r="B59" s="29"/>
      <c r="C59" s="30"/>
      <c r="D59" s="30"/>
      <c r="E59" s="30"/>
    </row>
    <row r="60" spans="1:5" ht="14.25">
      <c r="A60" s="29"/>
      <c r="B60" s="29"/>
      <c r="C60" s="30"/>
      <c r="D60" s="30"/>
      <c r="E60" s="30"/>
    </row>
    <row r="61" spans="1:5" ht="14.25">
      <c r="A61" s="29"/>
      <c r="B61" s="29"/>
      <c r="C61" s="30"/>
      <c r="D61" s="30"/>
      <c r="E61" s="30"/>
    </row>
    <row r="62" spans="3:5" ht="14.25">
      <c r="C62" s="30"/>
      <c r="D62" s="30"/>
      <c r="E62" s="30"/>
    </row>
    <row r="63" spans="3:5" ht="14.25">
      <c r="C63" s="30"/>
      <c r="D63" s="30"/>
      <c r="E63" s="30"/>
    </row>
    <row r="64" spans="3:5" ht="14.25">
      <c r="C64" s="30"/>
      <c r="D64" s="30"/>
      <c r="E64" s="30"/>
    </row>
    <row r="65" spans="3:5" ht="14.25">
      <c r="C65" s="30"/>
      <c r="D65" s="30"/>
      <c r="E65" s="30"/>
    </row>
    <row r="66" spans="3:5" ht="14.25">
      <c r="C66" s="30"/>
      <c r="D66" s="30"/>
      <c r="E66" s="30"/>
    </row>
    <row r="67" spans="3:5" ht="14.25">
      <c r="C67" s="30"/>
      <c r="D67" s="30"/>
      <c r="E67" s="30"/>
    </row>
    <row r="68" spans="3:5" ht="14.25">
      <c r="C68" s="30"/>
      <c r="D68" s="30"/>
      <c r="E68" s="30"/>
    </row>
    <row r="69" spans="3:5" ht="14.25">
      <c r="C69" s="30"/>
      <c r="D69" s="30"/>
      <c r="E69" s="30"/>
    </row>
    <row r="70" spans="3:5" ht="14.25">
      <c r="C70" s="30"/>
      <c r="D70" s="30"/>
      <c r="E70" s="30"/>
    </row>
    <row r="71" spans="3:5" ht="14.25">
      <c r="C71" s="30"/>
      <c r="D71" s="30"/>
      <c r="E71" s="30"/>
    </row>
    <row r="72" spans="3:5" ht="14.25">
      <c r="C72" s="30"/>
      <c r="D72" s="30"/>
      <c r="E72" s="30"/>
    </row>
    <row r="73" spans="3:5" ht="14.25">
      <c r="C73" s="30"/>
      <c r="D73" s="30"/>
      <c r="E73" s="30"/>
    </row>
    <row r="74" spans="3:5" ht="14.25">
      <c r="C74" s="30"/>
      <c r="D74" s="30"/>
      <c r="E74" s="30"/>
    </row>
    <row r="75" spans="3:5" ht="14.25">
      <c r="C75" s="30"/>
      <c r="D75" s="30"/>
      <c r="E75" s="30"/>
    </row>
    <row r="76" spans="3:5" ht="14.25">
      <c r="C76" s="30"/>
      <c r="D76" s="30"/>
      <c r="E76" s="30"/>
    </row>
    <row r="77" spans="3:5" ht="14.25">
      <c r="C77" s="30"/>
      <c r="D77" s="30"/>
      <c r="E77" s="30"/>
    </row>
    <row r="78" spans="3:5" ht="14.25">
      <c r="C78" s="30"/>
      <c r="D78" s="30"/>
      <c r="E78" s="30"/>
    </row>
    <row r="79" spans="3:5" ht="14.25">
      <c r="C79" s="30"/>
      <c r="D79" s="30"/>
      <c r="E79" s="30"/>
    </row>
    <row r="80" spans="3:5" ht="14.25">
      <c r="C80" s="30"/>
      <c r="D80" s="30"/>
      <c r="E80" s="30"/>
    </row>
    <row r="81" spans="3:5" ht="14.25">
      <c r="C81" s="30"/>
      <c r="D81" s="30"/>
      <c r="E81" s="30"/>
    </row>
    <row r="82" spans="3:5" ht="14.25">
      <c r="C82" s="30"/>
      <c r="D82" s="30"/>
      <c r="E82" s="30"/>
    </row>
    <row r="83" spans="3:5" ht="14.25">
      <c r="C83" s="30"/>
      <c r="D83" s="30"/>
      <c r="E83" s="30"/>
    </row>
    <row r="84" spans="3:5" ht="14.25">
      <c r="C84" s="30"/>
      <c r="D84" s="30"/>
      <c r="E84" s="30"/>
    </row>
    <row r="85" spans="3:5" ht="14.25">
      <c r="C85" s="30"/>
      <c r="D85" s="30"/>
      <c r="E85" s="30"/>
    </row>
    <row r="86" spans="3:5" ht="14.25">
      <c r="C86" s="30"/>
      <c r="D86" s="30"/>
      <c r="E86" s="30"/>
    </row>
    <row r="87" spans="3:5" ht="14.25">
      <c r="C87" s="30"/>
      <c r="D87" s="30"/>
      <c r="E87" s="30"/>
    </row>
    <row r="88" spans="3:5" ht="14.25">
      <c r="C88" s="30"/>
      <c r="D88" s="30"/>
      <c r="E88" s="30"/>
    </row>
    <row r="89" spans="3:5" ht="14.25">
      <c r="C89" s="30"/>
      <c r="D89" s="30"/>
      <c r="E89" s="30"/>
    </row>
    <row r="90" spans="3:5" ht="14.25">
      <c r="C90" s="30"/>
      <c r="D90" s="30"/>
      <c r="E90" s="30"/>
    </row>
    <row r="91" spans="3:5" ht="14.25">
      <c r="C91" s="30"/>
      <c r="D91" s="30"/>
      <c r="E91" s="30"/>
    </row>
    <row r="92" spans="3:5" ht="14.25">
      <c r="C92" s="30"/>
      <c r="D92" s="30"/>
      <c r="E92" s="30"/>
    </row>
    <row r="93" spans="3:5" ht="14.25">
      <c r="C93" s="30"/>
      <c r="D93" s="30"/>
      <c r="E93" s="30"/>
    </row>
    <row r="94" spans="3:5" ht="14.25">
      <c r="C94" s="30"/>
      <c r="D94" s="30"/>
      <c r="E94" s="30"/>
    </row>
    <row r="95" spans="3:5" ht="14.25">
      <c r="C95" s="30"/>
      <c r="D95" s="30"/>
      <c r="E95" s="30"/>
    </row>
    <row r="96" spans="3:5" ht="14.25">
      <c r="C96" s="30"/>
      <c r="D96" s="30"/>
      <c r="E96" s="30"/>
    </row>
    <row r="97" spans="3:5" ht="14.25">
      <c r="C97" s="30"/>
      <c r="D97" s="30"/>
      <c r="E97" s="30"/>
    </row>
  </sheetData>
  <sheetProtection/>
  <mergeCells count="7">
    <mergeCell ref="B38:C38"/>
    <mergeCell ref="A2:F2"/>
    <mergeCell ref="C4:E4"/>
    <mergeCell ref="C5:E5"/>
    <mergeCell ref="C6:E6"/>
    <mergeCell ref="A9:F9"/>
    <mergeCell ref="F11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2016-12-29T03:46:15Z</dcterms:modified>
  <cp:category/>
  <cp:version/>
  <cp:contentType/>
  <cp:contentStatus/>
</cp:coreProperties>
</file>