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<sst xmlns="http://schemas.openxmlformats.org/spreadsheetml/2006/main" count="59" uniqueCount="59">
  <si>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</si>
  <si>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</si>
  <si>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</si>
  <si>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</si>
  <si>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</si>
  <si>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</si>
  <si>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</si>
  <si>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</si>
  <si>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</si>
  <si>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</si>
  <si>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</si>
  <si>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</si>
  <si>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</si>
  <si>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</si>
  <si>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</si>
  <si>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</si>
  <si>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</si>
  <si>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</si>
  <si>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</si>
  <si>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</si>
  <si>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</si>
  <si>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</si>
  <si>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</si>
  <si>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</si>
  <si>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</si>
  <si>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</si>
  <si>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</si>
  <si>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</si>
  <si>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</si>
  <si>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</si>
  <si>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</si>
  <si>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</si>
  <si>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</si>
  <si>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</si>
  <si>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</si>
  <si>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</si>
  <si>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</si>
  <si>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</si>
  <si>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</si>
  <si>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</si>
  <si>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</si>
  <si>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</si>
  <si>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</si>
  <si>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</si>
  <si>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</si>
  <si>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</si>
  <si>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</si>
  <si>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Страхование лифтов</t>
  </si>
  <si>
    <t>Козлова Л.П.</t>
  </si>
  <si>
    <t>Рустамов Б.С.</t>
  </si>
  <si>
    <t>Дианэт</t>
  </si>
  <si>
    <t>Задоженность (-), переплата (+) посостоянию на 30.09.2016</t>
  </si>
  <si>
    <t>Дератизация подвального помещения</t>
  </si>
  <si>
    <t>Дезинфекция мусороствола, мусорокамер</t>
  </si>
  <si>
    <t>Предлагаемый план работ и услуг по содержанию и ремонту общего имущества МКД на 2017 год по адресу:                                                    Шукшина, 28</t>
  </si>
  <si>
    <t>Ремонт межпанельных швов - 144 пм</t>
  </si>
  <si>
    <t>Ремонт мусорокамер подъезд №1,2,3,4</t>
  </si>
  <si>
    <t>Ремонт входа в подъезд №1,2,3,4 (с балконами)</t>
  </si>
  <si>
    <t>Снос деревьев - 1 шт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</si>
</sst>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2"/>
  <sheetViews>
    <sheetView tabSelected="1" view="pageBreakPreview" zoomScale="80" zoomScaleNormal="60" zoomScaleSheetLayoutView="80" zoomScalePageLayoutView="0" workbookViewId="0" topLeftCell="A19">
      <selection activeCell="C45" sqref="C45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4" t="s">
        <v>54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4.25">
      <c r="B4" s="8" t="s">
        <v>0</v>
      </c>
      <c r="C4" s="56" t="s">
        <v>45</v>
      </c>
      <c r="D4" s="57"/>
      <c r="E4" s="57"/>
    </row>
    <row r="5" spans="2:5" ht="14.25">
      <c r="B5" s="8" t="s">
        <v>1</v>
      </c>
      <c r="C5" s="58">
        <v>4</v>
      </c>
      <c r="D5" s="59"/>
      <c r="E5" s="59"/>
    </row>
    <row r="6" spans="2:5" ht="14.25">
      <c r="B6" s="9" t="s">
        <v>2</v>
      </c>
      <c r="C6" s="58">
        <v>7166.1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7.91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51</v>
      </c>
    </row>
    <row r="11" spans="1:6" ht="27" customHeight="1">
      <c r="A11" s="14" t="s">
        <v>7</v>
      </c>
      <c r="B11" s="15" t="s">
        <v>34</v>
      </c>
      <c r="C11" s="16">
        <f>D11*C6</f>
        <v>33250.704</v>
      </c>
      <c r="D11" s="16">
        <v>4.64</v>
      </c>
      <c r="E11" s="17">
        <f>C11*12</f>
        <v>399008.448</v>
      </c>
      <c r="F11" s="60">
        <v>135778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">
      <c r="A13" s="20" t="s">
        <v>10</v>
      </c>
      <c r="B13" s="21" t="s">
        <v>11</v>
      </c>
      <c r="C13" s="17">
        <f>0.47*C6</f>
        <v>3368.067</v>
      </c>
      <c r="D13" s="17">
        <v>0.47</v>
      </c>
      <c r="E13" s="17">
        <f>C13*12</f>
        <v>40416.804000000004</v>
      </c>
      <c r="F13" s="61"/>
    </row>
    <row r="14" spans="1:6" ht="19.5" customHeight="1">
      <c r="A14" s="20" t="s">
        <v>12</v>
      </c>
      <c r="B14" s="21" t="s">
        <v>37</v>
      </c>
      <c r="C14" s="17">
        <f>1350</f>
        <v>1350</v>
      </c>
      <c r="D14" s="17">
        <f>C14/C6</f>
        <v>0.18838698873864443</v>
      </c>
      <c r="E14" s="17">
        <f>C14*12</f>
        <v>16200</v>
      </c>
      <c r="F14" s="61"/>
    </row>
    <row r="15" spans="1:6" ht="20.25" customHeight="1">
      <c r="A15" s="20" t="s">
        <v>13</v>
      </c>
      <c r="B15" s="21" t="s">
        <v>47</v>
      </c>
      <c r="C15" s="17">
        <f aca="true" t="shared" si="0" ref="C15:C26">E15/12</f>
        <v>111</v>
      </c>
      <c r="D15" s="17">
        <f>C15/C6</f>
        <v>0.015489596851844098</v>
      </c>
      <c r="E15" s="17">
        <f>4*333</f>
        <v>1332</v>
      </c>
      <c r="F15" s="61"/>
    </row>
    <row r="16" spans="1:6" ht="18">
      <c r="A16" s="46" t="s">
        <v>14</v>
      </c>
      <c r="B16" s="1" t="s">
        <v>58</v>
      </c>
      <c r="C16" s="17">
        <f>E16/12</f>
        <v>566.6666666666666</v>
      </c>
      <c r="D16" s="17">
        <f>C16/C6</f>
        <v>0.07907601996436926</v>
      </c>
      <c r="E16" s="2">
        <v>6800</v>
      </c>
      <c r="F16" s="61"/>
    </row>
    <row r="17" spans="1:6" ht="21.75" customHeight="1">
      <c r="A17" s="46" t="s">
        <v>15</v>
      </c>
      <c r="B17" s="1" t="s">
        <v>52</v>
      </c>
      <c r="C17" s="17">
        <f t="shared" si="0"/>
        <v>39.2</v>
      </c>
      <c r="D17" s="17">
        <f>C17/C6</f>
        <v>0.005470199969299898</v>
      </c>
      <c r="E17" s="2">
        <f>840*0.28*2</f>
        <v>470.40000000000003</v>
      </c>
      <c r="F17" s="61"/>
    </row>
    <row r="18" spans="1:6" ht="18" customHeight="1">
      <c r="A18" s="46" t="s">
        <v>16</v>
      </c>
      <c r="B18" s="1" t="s">
        <v>55</v>
      </c>
      <c r="C18" s="17">
        <f t="shared" si="0"/>
        <v>4200</v>
      </c>
      <c r="D18" s="17">
        <f>C18/C6</f>
        <v>0.5860928538535605</v>
      </c>
      <c r="E18" s="2">
        <f>144*350</f>
        <v>50400</v>
      </c>
      <c r="F18" s="61"/>
    </row>
    <row r="19" spans="1:6" ht="18">
      <c r="A19" s="46" t="s">
        <v>17</v>
      </c>
      <c r="B19" s="1" t="s">
        <v>53</v>
      </c>
      <c r="C19" s="17">
        <f t="shared" si="0"/>
        <v>1666.6666666666667</v>
      </c>
      <c r="D19" s="17">
        <f>C19/C6</f>
        <v>0.23257652930696845</v>
      </c>
      <c r="E19" s="2">
        <f>5000*4</f>
        <v>20000</v>
      </c>
      <c r="F19" s="61"/>
    </row>
    <row r="20" spans="1:6" ht="21" customHeight="1">
      <c r="A20" s="46" t="s">
        <v>18</v>
      </c>
      <c r="B20" s="1" t="s">
        <v>57</v>
      </c>
      <c r="C20" s="17">
        <f t="shared" si="0"/>
        <v>12083.333333333334</v>
      </c>
      <c r="D20" s="17">
        <f>C20/C6</f>
        <v>1.6861798374755212</v>
      </c>
      <c r="E20" s="2">
        <v>145000</v>
      </c>
      <c r="F20" s="61"/>
    </row>
    <row r="21" spans="1:6" ht="21" customHeight="1">
      <c r="A21" s="46" t="s">
        <v>19</v>
      </c>
      <c r="B21" s="1" t="s">
        <v>56</v>
      </c>
      <c r="C21" s="17">
        <f t="shared" si="0"/>
        <v>1666.6666666666667</v>
      </c>
      <c r="D21" s="17">
        <f>C21/C6</f>
        <v>0.23257652930696845</v>
      </c>
      <c r="E21" s="2">
        <v>20000</v>
      </c>
      <c r="F21" s="61"/>
    </row>
    <row r="22" spans="1:6" ht="18">
      <c r="A22" s="46" t="s">
        <v>20</v>
      </c>
      <c r="B22" s="1"/>
      <c r="C22" s="17">
        <f t="shared" si="0"/>
        <v>0</v>
      </c>
      <c r="D22" s="17">
        <f>C22/C6</f>
        <v>0</v>
      </c>
      <c r="E22" s="2">
        <v>0</v>
      </c>
      <c r="F22" s="61"/>
    </row>
    <row r="23" spans="1:6" ht="18">
      <c r="A23" s="46" t="s">
        <v>28</v>
      </c>
      <c r="B23" s="1"/>
      <c r="C23" s="17">
        <f t="shared" si="0"/>
        <v>0</v>
      </c>
      <c r="D23" s="17">
        <f>C23/C6</f>
        <v>0</v>
      </c>
      <c r="E23" s="2">
        <v>0</v>
      </c>
      <c r="F23" s="61"/>
    </row>
    <row r="24" spans="1:6" ht="21.75" customHeight="1">
      <c r="A24" s="46" t="s">
        <v>40</v>
      </c>
      <c r="B24" s="1"/>
      <c r="C24" s="17">
        <f t="shared" si="0"/>
        <v>0</v>
      </c>
      <c r="D24" s="17">
        <f>C24/C6</f>
        <v>0</v>
      </c>
      <c r="E24" s="2">
        <v>0</v>
      </c>
      <c r="F24" s="61"/>
    </row>
    <row r="25" spans="1:6" ht="18">
      <c r="A25" s="46" t="s">
        <v>42</v>
      </c>
      <c r="B25" s="1"/>
      <c r="C25" s="17">
        <f>E25/12</f>
        <v>0</v>
      </c>
      <c r="D25" s="17">
        <f>C25/C6</f>
        <v>0</v>
      </c>
      <c r="E25" s="2">
        <v>0</v>
      </c>
      <c r="F25" s="61"/>
    </row>
    <row r="26" spans="1:6" ht="18">
      <c r="A26" s="46" t="s">
        <v>43</v>
      </c>
      <c r="B26" s="1"/>
      <c r="C26" s="17">
        <f t="shared" si="0"/>
        <v>0</v>
      </c>
      <c r="D26" s="17">
        <f>C26/C6</f>
        <v>0</v>
      </c>
      <c r="E26" s="2">
        <v>0</v>
      </c>
      <c r="F26" s="61"/>
    </row>
    <row r="27" spans="1:6" ht="18">
      <c r="A27" s="46" t="s">
        <v>46</v>
      </c>
      <c r="B27" s="1"/>
      <c r="C27" s="17">
        <f>E27/12</f>
        <v>0</v>
      </c>
      <c r="D27" s="17">
        <f>C27/C6</f>
        <v>0</v>
      </c>
      <c r="E27" s="2">
        <v>0</v>
      </c>
      <c r="F27" s="61"/>
    </row>
    <row r="28" spans="1:6" ht="18">
      <c r="A28" s="20"/>
      <c r="B28" s="21" t="s">
        <v>21</v>
      </c>
      <c r="C28" s="16">
        <f>C23+C22+C21+C20+C19+C18+C17+C16+C15+C14+C13+C24+C25+C26+C27</f>
        <v>25051.600333333332</v>
      </c>
      <c r="D28" s="16">
        <f>D23+D22+D21+D20+D19+D18+D17+D16+D15+D14+D13+D24+D25+D26+D27</f>
        <v>3.4958485554671768</v>
      </c>
      <c r="E28" s="16">
        <f>E23+E22+E21+E20+E19+E18+E17+E16+E15+E14+E13+E24+E25+E26+E27</f>
        <v>300619.204</v>
      </c>
      <c r="F28" s="61"/>
    </row>
    <row r="29" spans="1:6" ht="34.5">
      <c r="A29" s="10" t="s">
        <v>22</v>
      </c>
      <c r="B29" s="22" t="s">
        <v>41</v>
      </c>
      <c r="C29" s="16">
        <f>D29*C6</f>
        <v>8241.015</v>
      </c>
      <c r="D29" s="23">
        <f>ROUND((D28+D11)/84.6*12,2)</f>
        <v>1.15</v>
      </c>
      <c r="E29" s="16">
        <f>D29*12*C6</f>
        <v>98892.18</v>
      </c>
      <c r="F29" s="61"/>
    </row>
    <row r="30" spans="1:6" ht="34.5">
      <c r="A30" s="24" t="s">
        <v>23</v>
      </c>
      <c r="B30" s="25" t="s">
        <v>24</v>
      </c>
      <c r="C30" s="16">
        <f>ROUND((C28+C11)/84.5*3.5,2)</f>
        <v>2414.89</v>
      </c>
      <c r="D30" s="16">
        <f>C30/C6</f>
        <v>0.336988040914863</v>
      </c>
      <c r="E30" s="16">
        <f>ROUND((E28+E11)/84.5*3.5,2)</f>
        <v>28978.66</v>
      </c>
      <c r="F30" s="61"/>
    </row>
    <row r="31" spans="1:6" ht="52.5">
      <c r="A31" s="24" t="s">
        <v>25</v>
      </c>
      <c r="B31" s="25" t="s">
        <v>26</v>
      </c>
      <c r="C31" s="26"/>
      <c r="D31" s="17">
        <f>C31/C6</f>
        <v>0</v>
      </c>
      <c r="E31" s="26"/>
      <c r="F31" s="61"/>
    </row>
    <row r="32" spans="1:6" ht="17.25">
      <c r="A32" s="20"/>
      <c r="B32" s="25" t="s">
        <v>27</v>
      </c>
      <c r="C32" s="16"/>
      <c r="D32" s="16">
        <f>D30+D29+D28+D11+D31</f>
        <v>9.62283659638204</v>
      </c>
      <c r="E32" s="16"/>
      <c r="F32" s="62"/>
    </row>
    <row r="33" spans="1:6" ht="17.25">
      <c r="A33" s="20"/>
      <c r="B33" s="48" t="s">
        <v>39</v>
      </c>
      <c r="C33" s="49"/>
      <c r="D33" s="16">
        <f>-(F11+D35)/C6/12+D32</f>
        <v>7.9215681239912</v>
      </c>
      <c r="E33" s="16"/>
      <c r="F33" s="27"/>
    </row>
    <row r="34" spans="1:5" ht="14.25">
      <c r="A34" s="28"/>
      <c r="B34" s="28"/>
      <c r="C34" s="29"/>
      <c r="D34" s="29"/>
      <c r="E34" s="29"/>
    </row>
    <row r="35" spans="1:4" ht="22.5">
      <c r="A35" s="28"/>
      <c r="B35" s="30" t="s">
        <v>38</v>
      </c>
      <c r="C35" s="29"/>
      <c r="D35" s="31">
        <f>C37/100*88</f>
        <v>10519.52</v>
      </c>
    </row>
    <row r="36" spans="1:5" ht="14.25">
      <c r="A36" s="28"/>
      <c r="B36" s="28"/>
      <c r="C36" s="29"/>
      <c r="D36" s="29"/>
      <c r="E36" s="29"/>
    </row>
    <row r="37" spans="1:6" ht="17.25">
      <c r="A37" s="32"/>
      <c r="B37" s="33" t="s">
        <v>29</v>
      </c>
      <c r="C37" s="34">
        <f>C39+C40+C42+C43+C44+F39+F40+F41+F42+F43+C41+E39+E40</f>
        <v>11954</v>
      </c>
      <c r="D37" s="35"/>
      <c r="E37" s="35"/>
      <c r="F37" s="36"/>
    </row>
    <row r="38" spans="1:6" ht="18">
      <c r="A38" s="32"/>
      <c r="B38" s="37"/>
      <c r="C38" s="38"/>
      <c r="D38" s="39"/>
      <c r="E38" s="39"/>
      <c r="F38" s="40"/>
    </row>
    <row r="39" spans="1:6" ht="18">
      <c r="A39" s="32"/>
      <c r="B39" s="37" t="s">
        <v>32</v>
      </c>
      <c r="C39" s="38">
        <v>200</v>
      </c>
      <c r="D39" s="41" t="s">
        <v>48</v>
      </c>
      <c r="E39" s="42">
        <v>5000</v>
      </c>
      <c r="F39" s="43"/>
    </row>
    <row r="40" spans="1:6" ht="18">
      <c r="A40" s="32"/>
      <c r="B40" s="37" t="s">
        <v>33</v>
      </c>
      <c r="C40" s="38">
        <v>150</v>
      </c>
      <c r="D40" s="41" t="s">
        <v>49</v>
      </c>
      <c r="E40" s="42">
        <v>5000</v>
      </c>
      <c r="F40" s="43"/>
    </row>
    <row r="41" spans="1:6" ht="18">
      <c r="A41" s="32"/>
      <c r="B41" s="37" t="s">
        <v>50</v>
      </c>
      <c r="C41" s="38">
        <v>400</v>
      </c>
      <c r="D41" s="41"/>
      <c r="E41" s="42"/>
      <c r="F41" s="43"/>
    </row>
    <row r="42" spans="1:6" ht="18">
      <c r="A42" s="32"/>
      <c r="B42" s="37" t="s">
        <v>30</v>
      </c>
      <c r="C42" s="38">
        <v>500</v>
      </c>
      <c r="D42" s="41"/>
      <c r="E42" s="42"/>
      <c r="F42" s="43"/>
    </row>
    <row r="43" spans="1:6" ht="18">
      <c r="A43" s="32"/>
      <c r="B43" s="37" t="s">
        <v>31</v>
      </c>
      <c r="C43" s="38">
        <v>350</v>
      </c>
      <c r="D43" s="41"/>
      <c r="E43" s="42"/>
      <c r="F43" s="43"/>
    </row>
    <row r="44" spans="1:6" ht="18">
      <c r="A44" s="32"/>
      <c r="B44" s="37" t="s">
        <v>44</v>
      </c>
      <c r="C44" s="38">
        <v>354</v>
      </c>
      <c r="D44" s="39"/>
      <c r="E44" s="39"/>
      <c r="F44" s="40"/>
    </row>
    <row r="45" spans="1:5" ht="14.25">
      <c r="A45" s="28"/>
      <c r="B45" s="28"/>
      <c r="C45" s="29"/>
      <c r="D45" s="29"/>
      <c r="E45" s="29"/>
    </row>
    <row r="46" spans="1:5" ht="14.25">
      <c r="A46" s="44"/>
      <c r="B46" s="44"/>
      <c r="C46" s="45"/>
      <c r="D46" s="45"/>
      <c r="E46" s="45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1:5" ht="14.25">
      <c r="A56" s="44"/>
      <c r="B56" s="44"/>
      <c r="C56" s="45"/>
      <c r="D56" s="45"/>
      <c r="E56" s="45"/>
    </row>
    <row r="57" spans="3:5" ht="14.25"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  <row r="92" spans="3:5" ht="14.25">
      <c r="C92" s="45"/>
      <c r="D92" s="45"/>
      <c r="E92" s="45"/>
    </row>
  </sheetData>
  <sheetProtection/>
  <mergeCells count="7">
    <mergeCell ref="B33:C33"/>
    <mergeCell ref="A9:F9"/>
    <mergeCell ref="A2:F2"/>
    <mergeCell ref="C4:E4"/>
    <mergeCell ref="C5:E5"/>
    <mergeCell ref="C6:E6"/>
    <mergeCell ref="F1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2016-12-29T03:55:24Z</dcterms:modified>
  <cp:category/>
  <cp:version/>
  <cp:contentType/>
  <cp:contentStatus/>
</cp:coreProperties>
</file>