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<sst xmlns="http://schemas.openxmlformats.org/spreadsheetml/2006/main" count="58" uniqueCount="58">
  <si>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</si>
  <si>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</si>
  <si>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</si>
  <si>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</si>
  <si>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</si>
  <si>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</si>
  <si>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</si>
  <si>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</si>
  <si>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</si>
  <si>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</si>
  <si>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</si>
  <si>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</si>
  <si>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</si>
  <si>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</si>
  <si>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</si>
  <si>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</si>
  <si>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</si>
  <si>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</si>
  <si>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</si>
  <si>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</si>
  <si>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</si>
  <si>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</si>
  <si>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</si>
  <si>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</si>
  <si>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</si>
  <si>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</si>
  <si>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</si>
  <si>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</si>
  <si>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</si>
  <si>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</si>
  <si>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</si>
  <si>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</si>
  <si>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</si>
  <si>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</si>
  <si>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</si>
  <si>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</si>
  <si>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</si>
  <si>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</si>
  <si>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</si>
  <si>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</si>
  <si>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</si>
  <si>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</si>
  <si>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</si>
  <si>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</si>
  <si>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</si>
  <si>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</si>
  <si>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</si>
  <si>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</si>
  <si>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2.16</t>
  </si>
  <si>
    <t>Дератизация подвального помещения</t>
  </si>
  <si>
    <t>Ремонт горячего, холодного водоснабжения (замена труб)</t>
  </si>
  <si>
    <t>Авантел</t>
  </si>
  <si>
    <t>План работ и услуг по содержанию и ремонту общего имущества МКД на 2017 год по адресу:   Георгия Исакова 270</t>
  </si>
  <si>
    <t>Утвержден общим собранием собственников</t>
  </si>
  <si>
    <t>Установка датчиков движения (светодиодные)</t>
  </si>
  <si>
    <t>Задоженность (-), переплата (+) посостоянию на 01.01.2017</t>
  </si>
  <si>
    <t>Установка пластиковых окон подъезд №2</t>
  </si>
  <si>
    <t>Установка подъездных  козырьков №1,4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</si>
</sst>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0">
      <selection activeCell="F11" sqref="F11:F33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spans="2:6" ht="15">
      <c r="B1" s="45" t="s">
        <v>53</v>
      </c>
      <c r="C1" s="46"/>
      <c r="D1" s="46"/>
      <c r="E1" s="46"/>
      <c r="F1" s="46"/>
    </row>
    <row r="2" spans="1:6" ht="30" customHeight="1">
      <c r="A2" s="53" t="s">
        <v>52</v>
      </c>
      <c r="B2" s="54"/>
      <c r="C2" s="54"/>
      <c r="D2" s="54"/>
      <c r="E2" s="54"/>
      <c r="F2" s="54"/>
    </row>
    <row r="3" spans="2:5" ht="15.75">
      <c r="B3" s="8"/>
      <c r="C3" s="9"/>
      <c r="D3" s="9"/>
      <c r="E3" s="9"/>
    </row>
    <row r="4" spans="2:5" ht="15">
      <c r="B4" s="10" t="s">
        <v>0</v>
      </c>
      <c r="C4" s="55" t="s">
        <v>40</v>
      </c>
      <c r="D4" s="56"/>
      <c r="E4" s="56"/>
    </row>
    <row r="5" spans="2:5" ht="15">
      <c r="B5" s="10" t="s">
        <v>1</v>
      </c>
      <c r="C5" s="57">
        <v>5</v>
      </c>
      <c r="D5" s="58"/>
      <c r="E5" s="58"/>
    </row>
    <row r="6" spans="2:5" ht="15">
      <c r="B6" s="11" t="s">
        <v>2</v>
      </c>
      <c r="C6" s="57">
        <v>9315.9</v>
      </c>
      <c r="D6" s="58"/>
      <c r="E6" s="58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9" t="s">
        <v>3</v>
      </c>
      <c r="B9" s="50"/>
      <c r="C9" s="50"/>
      <c r="D9" s="50"/>
      <c r="E9" s="51"/>
      <c r="F9" s="52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55</v>
      </c>
    </row>
    <row r="11" spans="1:6" ht="27" customHeight="1">
      <c r="A11" s="16" t="s">
        <v>7</v>
      </c>
      <c r="B11" s="17" t="s">
        <v>32</v>
      </c>
      <c r="C11" s="18">
        <f>D11*C6</f>
        <v>43225.776</v>
      </c>
      <c r="D11" s="18">
        <v>4.64</v>
      </c>
      <c r="E11" s="4">
        <f>C11*12</f>
        <v>518709.312</v>
      </c>
      <c r="F11" s="59">
        <v>78914.33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60"/>
    </row>
    <row r="13" spans="1:6" ht="18.75">
      <c r="A13" s="21" t="s">
        <v>10</v>
      </c>
      <c r="B13" s="3" t="s">
        <v>11</v>
      </c>
      <c r="C13" s="4">
        <f>0.47*C6</f>
        <v>4378.473</v>
      </c>
      <c r="D13" s="4">
        <v>0.47</v>
      </c>
      <c r="E13" s="4">
        <f>C13*12</f>
        <v>52541.676</v>
      </c>
      <c r="F13" s="60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0.28982706984832385</v>
      </c>
      <c r="E14" s="4">
        <f>C14*12</f>
        <v>32400</v>
      </c>
      <c r="F14" s="60"/>
    </row>
    <row r="15" spans="1:6" ht="20.25" customHeight="1">
      <c r="A15" s="21" t="s">
        <v>13</v>
      </c>
      <c r="B15" s="3" t="s">
        <v>41</v>
      </c>
      <c r="C15" s="4">
        <f>E15/12</f>
        <v>138.75</v>
      </c>
      <c r="D15" s="4">
        <f>C15/C6</f>
        <v>0.014893891089427753</v>
      </c>
      <c r="E15" s="4">
        <f>333*5</f>
        <v>1665</v>
      </c>
      <c r="F15" s="60"/>
    </row>
    <row r="16" spans="1:6" ht="18.75">
      <c r="A16" s="41" t="s">
        <v>14</v>
      </c>
      <c r="B16" s="1" t="s">
        <v>57</v>
      </c>
      <c r="C16" s="4">
        <f aca="true" t="shared" si="0" ref="C16:C22">E16/12</f>
        <v>5333.333333333333</v>
      </c>
      <c r="D16" s="4">
        <f>C16/C6</f>
        <v>0.5724979157497755</v>
      </c>
      <c r="E16" s="2">
        <v>64000</v>
      </c>
      <c r="F16" s="60"/>
    </row>
    <row r="17" spans="1:6" ht="18.75">
      <c r="A17" s="41" t="s">
        <v>15</v>
      </c>
      <c r="B17" s="1"/>
      <c r="C17" s="4">
        <f t="shared" si="0"/>
        <v>0</v>
      </c>
      <c r="D17" s="4">
        <f>C17/C6</f>
        <v>0</v>
      </c>
      <c r="E17" s="2"/>
      <c r="F17" s="60"/>
    </row>
    <row r="18" spans="1:6" ht="18.75">
      <c r="A18" s="41" t="s">
        <v>16</v>
      </c>
      <c r="B18" s="1" t="s">
        <v>49</v>
      </c>
      <c r="C18" s="4">
        <f t="shared" si="0"/>
        <v>51.89333333333334</v>
      </c>
      <c r="D18" s="4">
        <f>C18/C6</f>
        <v>0.005570404720245316</v>
      </c>
      <c r="E18" s="2">
        <v>622.72</v>
      </c>
      <c r="F18" s="60"/>
    </row>
    <row r="19" spans="1:6" ht="18.75">
      <c r="A19" s="41" t="s">
        <v>17</v>
      </c>
      <c r="B19" s="44" t="s">
        <v>50</v>
      </c>
      <c r="C19" s="4">
        <f t="shared" si="0"/>
        <v>7916.666666666667</v>
      </c>
      <c r="D19" s="4">
        <f>C19/C6</f>
        <v>0.849801593691073</v>
      </c>
      <c r="E19" s="2">
        <v>95000</v>
      </c>
      <c r="F19" s="60"/>
    </row>
    <row r="20" spans="1:6" ht="21" customHeight="1">
      <c r="A20" s="41" t="s">
        <v>18</v>
      </c>
      <c r="B20" s="44"/>
      <c r="C20" s="4">
        <f t="shared" si="0"/>
        <v>0</v>
      </c>
      <c r="D20" s="4">
        <f>C20/C6</f>
        <v>0</v>
      </c>
      <c r="E20" s="2"/>
      <c r="F20" s="60"/>
    </row>
    <row r="21" spans="1:6" ht="18.75">
      <c r="A21" s="41" t="s">
        <v>19</v>
      </c>
      <c r="B21" s="1" t="s">
        <v>54</v>
      </c>
      <c r="C21" s="4">
        <f t="shared" si="0"/>
        <v>4166.666666666667</v>
      </c>
      <c r="D21" s="4">
        <f>C21/C6</f>
        <v>0.44726399667951217</v>
      </c>
      <c r="E21" s="2">
        <v>50000</v>
      </c>
      <c r="F21" s="60"/>
    </row>
    <row r="22" spans="1:6" ht="18.75">
      <c r="A22" s="41" t="s">
        <v>20</v>
      </c>
      <c r="B22" s="43" t="s">
        <v>56</v>
      </c>
      <c r="C22" s="4">
        <f t="shared" si="0"/>
        <v>7083.333333333333</v>
      </c>
      <c r="D22" s="4">
        <f>C22/C6</f>
        <v>0.7603487943551706</v>
      </c>
      <c r="E22" s="2">
        <v>85000</v>
      </c>
      <c r="F22" s="60"/>
    </row>
    <row r="23" spans="1:6" ht="18.75">
      <c r="A23" s="41" t="s">
        <v>28</v>
      </c>
      <c r="B23" s="44"/>
      <c r="C23" s="4">
        <f aca="true" t="shared" si="1" ref="C23:C28">E23/12</f>
        <v>0</v>
      </c>
      <c r="D23" s="4">
        <f>C23/C6</f>
        <v>0</v>
      </c>
      <c r="E23" s="2"/>
      <c r="F23" s="60"/>
    </row>
    <row r="24" spans="1:6" ht="18.75">
      <c r="A24" s="41" t="s">
        <v>38</v>
      </c>
      <c r="B24" s="44"/>
      <c r="C24" s="4">
        <f t="shared" si="1"/>
        <v>0</v>
      </c>
      <c r="D24" s="4">
        <f>C24/C6</f>
        <v>0</v>
      </c>
      <c r="E24" s="2"/>
      <c r="F24" s="60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60"/>
    </row>
    <row r="26" spans="1:6" ht="18.75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60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60"/>
    </row>
    <row r="28" spans="1:6" ht="18.75">
      <c r="A28" s="41" t="s">
        <v>48</v>
      </c>
      <c r="B28" s="1"/>
      <c r="C28" s="4">
        <f t="shared" si="1"/>
        <v>0</v>
      </c>
      <c r="D28" s="4">
        <f>C28/C6</f>
        <v>0</v>
      </c>
      <c r="E28" s="2"/>
      <c r="F28" s="60"/>
    </row>
    <row r="29" spans="1:6" ht="18.75">
      <c r="A29" s="21"/>
      <c r="B29" s="3" t="s">
        <v>21</v>
      </c>
      <c r="C29" s="18">
        <f>C23+C22+C21+C20+C19+C18+C17+C16+C15+C14+C13+C24+C25+C26+C27+C28</f>
        <v>31769.11633333333</v>
      </c>
      <c r="D29" s="18">
        <f>D23+D22+D21+D20+D19+D18+D17+D16+D15+D14+D13+D24+D25+D26+D27+D28</f>
        <v>3.410203666133528</v>
      </c>
      <c r="E29" s="18">
        <f>E23+E22+E21+E20+E19+E18+E17+E16+E15+E14+E13+E24+E25+E26+E27+E28</f>
        <v>381229.39599999995</v>
      </c>
      <c r="F29" s="60"/>
    </row>
    <row r="30" spans="1:6" ht="37.5">
      <c r="A30" s="12" t="s">
        <v>22</v>
      </c>
      <c r="B30" s="22" t="s">
        <v>39</v>
      </c>
      <c r="C30" s="18">
        <f>D30*C6</f>
        <v>10620.125999999998</v>
      </c>
      <c r="D30" s="23">
        <f>ROUND((D29+D11)/84.6*12,2)</f>
        <v>1.14</v>
      </c>
      <c r="E30" s="18">
        <f>D30*12*C6</f>
        <v>127441.51199999999</v>
      </c>
      <c r="F30" s="60"/>
    </row>
    <row r="31" spans="1:6" ht="37.5">
      <c r="A31" s="24" t="s">
        <v>23</v>
      </c>
      <c r="B31" s="25" t="s">
        <v>24</v>
      </c>
      <c r="C31" s="18">
        <f>ROUND((C29+C11)/84.5*3.5,2)</f>
        <v>3106.3</v>
      </c>
      <c r="D31" s="18">
        <f>C31/C6</f>
        <v>0.33344067669253646</v>
      </c>
      <c r="E31" s="18">
        <f>ROUND((E29+E11)/84.5*3.5,2)</f>
        <v>37275.57</v>
      </c>
      <c r="F31" s="60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60"/>
    </row>
    <row r="33" spans="1:6" ht="18.75">
      <c r="A33" s="21"/>
      <c r="B33" s="25" t="s">
        <v>27</v>
      </c>
      <c r="C33" s="18"/>
      <c r="D33" s="18">
        <f>D31+D30+D29+D11+D32</f>
        <v>9.523644342826064</v>
      </c>
      <c r="E33" s="18"/>
      <c r="F33" s="61"/>
    </row>
    <row r="34" spans="1:6" ht="18.75">
      <c r="A34" s="21"/>
      <c r="B34" s="47" t="s">
        <v>37</v>
      </c>
      <c r="C34" s="48"/>
      <c r="D34" s="18">
        <f>-(F11+D36)/C6/12+D33</f>
        <v>8.785789617750297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3571.04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4058</v>
      </c>
      <c r="D38" s="35"/>
      <c r="E38" s="35"/>
      <c r="F38" s="36"/>
    </row>
    <row r="39" spans="1:6" ht="18">
      <c r="A39" s="32"/>
      <c r="B39" s="37" t="s">
        <v>46</v>
      </c>
      <c r="C39" s="38">
        <v>250</v>
      </c>
      <c r="D39" s="35"/>
      <c r="E39" s="35"/>
      <c r="F39" s="36"/>
    </row>
    <row r="40" spans="1:6" ht="18">
      <c r="A40" s="32"/>
      <c r="B40" s="37" t="s">
        <v>45</v>
      </c>
      <c r="C40" s="38">
        <v>250</v>
      </c>
      <c r="D40" s="35"/>
      <c r="E40" s="35"/>
      <c r="F40" s="36"/>
    </row>
    <row r="41" spans="1:6" ht="18">
      <c r="A41" s="32"/>
      <c r="B41" s="37" t="s">
        <v>30</v>
      </c>
      <c r="C41" s="38">
        <v>500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708</v>
      </c>
      <c r="D43" s="35"/>
      <c r="E43" s="35"/>
      <c r="F43" s="36"/>
    </row>
    <row r="44" spans="1:6" ht="18">
      <c r="A44" s="32"/>
      <c r="B44" s="37" t="s">
        <v>51</v>
      </c>
      <c r="C44" s="38">
        <v>2000</v>
      </c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8">
    <mergeCell ref="B1:F1"/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2015-12-21T02:14:32Z</cp:lastPrinted>
  <dcterms:created xsi:type="dcterms:W3CDTF">2006-09-28T05:33:49Z</dcterms:created>
  <dcterms:modified xsi:type="dcterms:W3CDTF">2017-03-22T03:10:55Z</dcterms:modified>
  <cp:category/>
  <cp:version/>
  <cp:contentType/>
  <cp:contentStatus/>
</cp:coreProperties>
</file>