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<sst xmlns="http://schemas.openxmlformats.org/spreadsheetml/2006/main" count="53" uniqueCount="53">
  <si>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</si>
  <si>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</si>
  <si>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</si>
  <si>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</si>
  <si>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</si>
  <si>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</si>
  <si>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</si>
  <si>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</si>
  <si>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</si>
  <si>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</si>
  <si>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</si>
  <si>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</si>
  <si>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</si>
  <si>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</si>
  <si>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</si>
  <si>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</si>
  <si>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</si>
  <si>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</si>
  <si>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</si>
  <si>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</si>
  <si>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</si>
  <si>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</si>
  <si>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</si>
  <si>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</si>
  <si>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</si>
  <si>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</si>
  <si>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</si>
  <si>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</si>
  <si>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</si>
  <si>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</si>
  <si>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</si>
  <si>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</si>
  <si>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</si>
  <si>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</si>
  <si>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</si>
  <si>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</si>
  <si>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</si>
  <si>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</si>
  <si>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</si>
  <si>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</si>
  <si>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</si>
  <si>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кирпичный дом</t>
  </si>
  <si>
    <t>Ремонт кровли 30м2</t>
  </si>
  <si>
    <t>Восстановление теплоизоляции трубопровода 300м</t>
  </si>
  <si>
    <t>Предлагаемый план работ и услуг по содержанию и ремонту общего имущества МКД на 2016 год по адресу:                                           Юрина 220а</t>
  </si>
  <si>
    <t>Задоженность (-), переплата (+) посостоянию на 01.11.2015</t>
  </si>
  <si>
    <t>Установка решеток  на цокольные окна (2 шт)</t>
  </si>
  <si>
    <t>Ремонт козырьков подъездных 6шт</t>
  </si>
  <si>
    <t>Ремонт фассада (окраска цоколя)420м2</t>
  </si>
  <si>
    <t>Ремонт входов в подъезды 6 шт</t>
  </si>
  <si>
    <t>Замена контейнера 1шт</t>
  </si>
  <si>
    <t>Ремонт асфальтного покрытия 280м2</t>
  </si>
  <si>
    <t>Ремонт подъезда 2шт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</si>
</sst>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">
      <selection activeCell="D18" sqref="D18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44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6</v>
      </c>
      <c r="D5" s="54"/>
      <c r="E5" s="54"/>
    </row>
    <row r="6" spans="2:5" ht="15">
      <c r="B6" s="10" t="s">
        <v>2</v>
      </c>
      <c r="C6" s="53">
        <v>4056.9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9.37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45</v>
      </c>
    </row>
    <row r="11" spans="1:6" ht="27" customHeight="1">
      <c r="A11" s="15" t="s">
        <v>7</v>
      </c>
      <c r="B11" s="16" t="s">
        <v>33</v>
      </c>
      <c r="C11" s="17">
        <f>D11*C6</f>
        <v>18824.016</v>
      </c>
      <c r="D11" s="17">
        <v>4.64</v>
      </c>
      <c r="E11" s="18">
        <f>C11*12</f>
        <v>225888.19199999998</v>
      </c>
      <c r="F11" s="55">
        <v>343856.38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1906.743</v>
      </c>
      <c r="D13" s="18">
        <v>0.47</v>
      </c>
      <c r="E13" s="18">
        <f>C13*12</f>
        <v>22880.915999999997</v>
      </c>
      <c r="F13" s="56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0.33276639798861196</v>
      </c>
      <c r="E14" s="18">
        <f>C14*12</f>
        <v>16200</v>
      </c>
      <c r="F14" s="56"/>
    </row>
    <row r="15" spans="1:6" ht="20.25" customHeight="1">
      <c r="A15" s="2" t="s">
        <v>13</v>
      </c>
      <c r="B15" s="1" t="s">
        <v>42</v>
      </c>
      <c r="C15" s="18">
        <f aca="true" t="shared" si="0" ref="C15:C22">E15/12</f>
        <v>4458.333333333333</v>
      </c>
      <c r="D15" s="18">
        <f>C15/C6</f>
        <v>1.098950758789552</v>
      </c>
      <c r="E15" s="3">
        <v>53500</v>
      </c>
      <c r="F15" s="56"/>
    </row>
    <row r="16" spans="1:6" ht="18.75">
      <c r="A16" s="2" t="s">
        <v>14</v>
      </c>
      <c r="B16" s="1" t="s">
        <v>46</v>
      </c>
      <c r="C16" s="18">
        <f t="shared" si="0"/>
        <v>833.3333333333334</v>
      </c>
      <c r="D16" s="18">
        <f>C16/C6</f>
        <v>0.20541135678309383</v>
      </c>
      <c r="E16" s="3">
        <v>10000</v>
      </c>
      <c r="F16" s="56"/>
    </row>
    <row r="17" spans="1:6" ht="18.75">
      <c r="A17" s="2" t="s">
        <v>15</v>
      </c>
      <c r="B17" s="1" t="s">
        <v>47</v>
      </c>
      <c r="C17" s="18">
        <f t="shared" si="0"/>
        <v>3000</v>
      </c>
      <c r="D17" s="18">
        <f>C17/C6</f>
        <v>0.7394808844191377</v>
      </c>
      <c r="E17" s="3">
        <v>36000</v>
      </c>
      <c r="F17" s="56"/>
    </row>
    <row r="18" spans="1:6" ht="18.75">
      <c r="A18" s="2" t="s">
        <v>16</v>
      </c>
      <c r="B18" s="1" t="s">
        <v>48</v>
      </c>
      <c r="C18" s="18">
        <f t="shared" si="0"/>
        <v>7000</v>
      </c>
      <c r="D18" s="18">
        <f>C18/C6</f>
        <v>1.725455396977988</v>
      </c>
      <c r="E18" s="3">
        <v>84000</v>
      </c>
      <c r="F18" s="56"/>
    </row>
    <row r="19" spans="1:6" ht="18.75">
      <c r="A19" s="2" t="s">
        <v>17</v>
      </c>
      <c r="B19" s="1" t="s">
        <v>52</v>
      </c>
      <c r="C19" s="18">
        <f t="shared" si="0"/>
        <v>8333.333333333334</v>
      </c>
      <c r="D19" s="18">
        <f>C19/C6</f>
        <v>2.0541135678309383</v>
      </c>
      <c r="E19" s="3">
        <v>100000</v>
      </c>
      <c r="F19" s="56"/>
    </row>
    <row r="20" spans="1:6" ht="21" customHeight="1">
      <c r="A20" s="2" t="s">
        <v>18</v>
      </c>
      <c r="B20" s="1" t="s">
        <v>49</v>
      </c>
      <c r="C20" s="18">
        <f t="shared" si="0"/>
        <v>2500</v>
      </c>
      <c r="D20" s="18">
        <f>C20/C6</f>
        <v>0.6162340703492815</v>
      </c>
      <c r="E20" s="3">
        <v>30000</v>
      </c>
      <c r="F20" s="56"/>
    </row>
    <row r="21" spans="1:6" ht="18.75">
      <c r="A21" s="2" t="s">
        <v>19</v>
      </c>
      <c r="B21" s="1" t="s">
        <v>50</v>
      </c>
      <c r="C21" s="18">
        <f t="shared" si="0"/>
        <v>666.6666666666666</v>
      </c>
      <c r="D21" s="18">
        <f>C21/C6</f>
        <v>0.16432908542647504</v>
      </c>
      <c r="E21" s="3">
        <v>8000</v>
      </c>
      <c r="F21" s="56"/>
    </row>
    <row r="22" spans="1:6" ht="18.75">
      <c r="A22" s="2" t="s">
        <v>20</v>
      </c>
      <c r="B22" s="1" t="s">
        <v>51</v>
      </c>
      <c r="C22" s="18">
        <f t="shared" si="0"/>
        <v>0</v>
      </c>
      <c r="D22" s="18">
        <f>C22/C6</f>
        <v>0</v>
      </c>
      <c r="E22" s="3">
        <v>0</v>
      </c>
      <c r="F22" s="56"/>
    </row>
    <row r="23" spans="1:6" ht="18.75">
      <c r="A23" s="2" t="s">
        <v>28</v>
      </c>
      <c r="B23" s="1" t="s">
        <v>43</v>
      </c>
      <c r="C23" s="18">
        <f aca="true" t="shared" si="1" ref="C23:C28">E23/12</f>
        <v>7500</v>
      </c>
      <c r="D23" s="18">
        <f>C23/C6</f>
        <v>1.8487022110478444</v>
      </c>
      <c r="E23" s="3">
        <f>300*300</f>
        <v>90000</v>
      </c>
      <c r="F23" s="56"/>
    </row>
    <row r="24" spans="1:6" ht="18.75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.75">
      <c r="A25" s="2"/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/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/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1"/>
      <c r="B29" s="22" t="s">
        <v>21</v>
      </c>
      <c r="C29" s="17">
        <f>C23+C22+C21+C20+C19+C18+C17+C16+C15+C14+C13+C24+C25+C26+C27+C28</f>
        <v>37548.40966666667</v>
      </c>
      <c r="D29" s="17">
        <f>D23+D22+D21+D20+D19+D18+D17+D16+D15+D14+D13+D24+D25+D26+D27+D28</f>
        <v>9.255443729612924</v>
      </c>
      <c r="E29" s="17">
        <f>E23+E22+E21+E20+E19+E18+E17+E16+E15+E14+E13+E24+E25+E26+E27+E28</f>
        <v>450580.91599999997</v>
      </c>
      <c r="F29" s="56"/>
    </row>
    <row r="30" spans="1:6" ht="37.5">
      <c r="A30" s="11" t="s">
        <v>22</v>
      </c>
      <c r="B30" s="23" t="s">
        <v>40</v>
      </c>
      <c r="C30" s="17">
        <f>D30*C6</f>
        <v>7992.093</v>
      </c>
      <c r="D30" s="24">
        <f>ROUND((D29+D11)/84.6*12,2)</f>
        <v>1.97</v>
      </c>
      <c r="E30" s="17">
        <f>D30*12*C6</f>
        <v>95905.11600000001</v>
      </c>
      <c r="F30" s="56"/>
    </row>
    <row r="31" spans="1:6" ht="37.5">
      <c r="A31" s="25" t="s">
        <v>23</v>
      </c>
      <c r="B31" s="26" t="s">
        <v>24</v>
      </c>
      <c r="C31" s="17">
        <f>ROUND((C29+C11)/84.5*3.5,2)</f>
        <v>2334.95</v>
      </c>
      <c r="D31" s="17">
        <f>C31/C6</f>
        <v>0.5755502970248219</v>
      </c>
      <c r="E31" s="17">
        <f>ROUND((E29+E11)/84.5*3.5,2)</f>
        <v>28019.43</v>
      </c>
      <c r="F31" s="56"/>
    </row>
    <row r="32" spans="1:6" ht="56.25">
      <c r="A32" s="25" t="s">
        <v>25</v>
      </c>
      <c r="B32" s="26" t="s">
        <v>26</v>
      </c>
      <c r="C32" s="27"/>
      <c r="D32" s="18"/>
      <c r="E32" s="27"/>
      <c r="F32" s="56"/>
    </row>
    <row r="33" spans="1:6" ht="18.75">
      <c r="A33" s="21"/>
      <c r="B33" s="26" t="s">
        <v>27</v>
      </c>
      <c r="C33" s="17"/>
      <c r="D33" s="17">
        <f>D31+D30+D29+D11</f>
        <v>16.440994026637746</v>
      </c>
      <c r="E33" s="17"/>
      <c r="F33" s="57"/>
    </row>
    <row r="34" spans="1:6" ht="18.75">
      <c r="A34" s="21"/>
      <c r="B34" s="43" t="s">
        <v>38</v>
      </c>
      <c r="C34" s="44"/>
      <c r="D34" s="17">
        <f>-(F11+D36)/C6/12+D33</f>
        <v>9.366043941597443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572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C40+C41+C43+C44+C45</f>
        <v>650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/>
      <c r="C41" s="39"/>
      <c r="D41" s="36"/>
      <c r="E41" s="36"/>
      <c r="F41" s="37"/>
    </row>
    <row r="42" spans="1:6" ht="18">
      <c r="A42" s="33"/>
      <c r="B42" s="38" t="s">
        <v>30</v>
      </c>
      <c r="C42" s="39"/>
      <c r="D42" s="36"/>
      <c r="E42" s="36"/>
      <c r="F42" s="37"/>
    </row>
    <row r="43" spans="1:6" ht="18">
      <c r="A43" s="33"/>
      <c r="B43" s="38" t="s">
        <v>31</v>
      </c>
      <c r="C43" s="39">
        <v>300</v>
      </c>
      <c r="D43" s="36"/>
      <c r="E43" s="36"/>
      <c r="F43" s="37"/>
    </row>
    <row r="44" spans="1:6" ht="18">
      <c r="A44" s="33"/>
      <c r="B44" s="38" t="s">
        <v>32</v>
      </c>
      <c r="C44" s="39">
        <v>350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2015-12-14T04:21:33Z</cp:lastPrinted>
  <dcterms:created xsi:type="dcterms:W3CDTF">2006-09-28T05:33:49Z</dcterms:created>
  <dcterms:modified xsi:type="dcterms:W3CDTF">2015-12-22T08:55:01Z</dcterms:modified>
  <cp:category/>
  <cp:version/>
  <cp:contentType/>
  <cp:contentStatus/>
</cp:coreProperties>
</file>